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480" tabRatio="940" firstSheet="2" activeTab="2"/>
  </bookViews>
  <sheets>
    <sheet name="Fair Value " sheetId="1" r:id="rId1"/>
    <sheet name="EPS" sheetId="2" r:id="rId2"/>
    <sheet name="Income Statement" sheetId="3" r:id="rId3"/>
    <sheet name="Balance Sheet" sheetId="4" r:id="rId4"/>
  </sheets>
  <definedNames/>
  <calcPr fullCalcOnLoad="1"/>
</workbook>
</file>

<file path=xl/sharedStrings.xml><?xml version="1.0" encoding="utf-8"?>
<sst xmlns="http://schemas.openxmlformats.org/spreadsheetml/2006/main" count="225" uniqueCount="170">
  <si>
    <t>Closing Price</t>
  </si>
  <si>
    <t>Volume</t>
  </si>
  <si>
    <t>Year to Date</t>
  </si>
  <si>
    <t>4th Qtr</t>
  </si>
  <si>
    <t>Fully Diluted Earnings per share</t>
  </si>
  <si>
    <t>RM</t>
  </si>
  <si>
    <t>Share</t>
  </si>
  <si>
    <t>Net Profit for year ended 31 December 2001 after MI</t>
  </si>
  <si>
    <t xml:space="preserve">Weighted average number of ordinary shares </t>
  </si>
  <si>
    <t>outstanding during first 3 Qtr year 2001</t>
  </si>
  <si>
    <t>Average fair value of one ordinary share during</t>
  </si>
  <si>
    <t>the year 2001</t>
  </si>
  <si>
    <t>Number of shares under ESOS during the year 2001</t>
  </si>
  <si>
    <t>ESOS exercised during the year (2/4/01)</t>
  </si>
  <si>
    <t>Balance of shares exerciseable under ESOS</t>
  </si>
  <si>
    <t>Weighted average number of share under option</t>
  </si>
  <si>
    <t>Exercise price for shares under option (RM)</t>
  </si>
  <si>
    <t>Proceeds receiveable from ESOS</t>
  </si>
  <si>
    <t>ESOS first exerciseable date</t>
  </si>
  <si>
    <t>Interest saved at 7.8% p.a. for 234 days (net of tax)</t>
  </si>
  <si>
    <t>Computation of earnings per share</t>
  </si>
  <si>
    <t>per share</t>
  </si>
  <si>
    <t>earnings</t>
  </si>
  <si>
    <t>shares</t>
  </si>
  <si>
    <t>Net profit for half year 2001</t>
  </si>
  <si>
    <t>Weighted average share outstanding</t>
  </si>
  <si>
    <t>during year 2001</t>
  </si>
  <si>
    <t>Basic earnings per share</t>
  </si>
  <si>
    <t>Number of share under option</t>
  </si>
  <si>
    <t>Number of shares that would have been issued</t>
  </si>
  <si>
    <t>at fair value</t>
  </si>
  <si>
    <t>(1,200,857 x 1.40 / 1.60)</t>
  </si>
  <si>
    <t>Diluted earnings per share</t>
  </si>
  <si>
    <t>The fully diluted Earnings per share is derived at by dividing the adjusted Group earnings of RM7,126,620</t>
  </si>
  <si>
    <t xml:space="preserve">by the weighted average number of ordinary shares of 40,157,440 that would be in issue at 9 February </t>
  </si>
  <si>
    <t>2001 had all the exerciseable ESOS been exercised 9 February 2001.</t>
  </si>
  <si>
    <t xml:space="preserve">The adjusted Group earnings arrived at after adding on a notional interest saved on borrowing at an average </t>
  </si>
  <si>
    <t>interest rate of 7.8% p.a. of RM70,618.</t>
  </si>
  <si>
    <t>YUNG KONG GALVANISING INDUSTRIES BHD</t>
  </si>
  <si>
    <t>(Company No. 032939-U )</t>
  </si>
  <si>
    <t>QUARTERLY REPORT</t>
  </si>
  <si>
    <t>Date :   08-02-2002</t>
  </si>
  <si>
    <t>Quarterly report on consolidated results for the 4th quarter ended 31 December 2001.  The figures have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</si>
  <si>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</si>
  <si>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</si>
  <si>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</si>
  <si>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</si>
  <si>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</si>
  <si>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</si>
  <si>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</si>
  <si>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</si>
  <si>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</si>
  <si>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</si>
  <si>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</si>
  <si>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</si>
  <si>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</si>
  <si>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</si>
  <si>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</si>
  <si>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</si>
  <si>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</si>
  <si>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</si>
  <si>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</si>
  <si>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</si>
  <si>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</si>
  <si>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</si>
  <si>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</si>
  <si>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</si>
  <si>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</si>
  <si>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</si>
  <si>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</si>
  <si>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</si>
  <si>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</si>
  <si>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</si>
  <si>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 extraordinary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</si>
  <si>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</si>
  <si>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</si>
  <si>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</si>
  <si>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</si>
  <si>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</si>
  <si>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</si>
  <si>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</si>
  <si>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Profit/(loss) after income tax</t>
  </si>
  <si>
    <t>before deducting minority</t>
  </si>
  <si>
    <t>interest</t>
  </si>
  <si>
    <t>(ii)</t>
  </si>
  <si>
    <t>Less minority interest</t>
  </si>
  <si>
    <t>(j)</t>
  </si>
  <si>
    <t>Pre-acquisition profit/(loss), if</t>
  </si>
  <si>
    <t>applicable</t>
  </si>
  <si>
    <t>(k)</t>
  </si>
  <si>
    <t>Net profit/(loss) from ordinary</t>
  </si>
  <si>
    <t>activities attributable to members</t>
  </si>
  <si>
    <t>of the company</t>
  </si>
  <si>
    <t>CONSOLIDATED INCOME STATEMENT  (CONTINUED)</t>
  </si>
  <si>
    <t>(l)</t>
  </si>
  <si>
    <t>Extraordinary items</t>
  </si>
  <si>
    <t>Less minority interests</t>
  </si>
  <si>
    <t>(iii)</t>
  </si>
  <si>
    <t>Extraordinary items attributable</t>
  </si>
  <si>
    <t>to members of the company</t>
  </si>
  <si>
    <t>(m)</t>
  </si>
  <si>
    <t>Net profit/(loss) attributable to</t>
  </si>
  <si>
    <t>members of the company</t>
  </si>
  <si>
    <t>3.</t>
  </si>
  <si>
    <t>Earnings per share based on 2 (m)</t>
  </si>
  <si>
    <t>above after deducting any provision</t>
  </si>
  <si>
    <t>for preference dividends if any :-</t>
  </si>
  <si>
    <t>Basic (based on 40,008,250</t>
  </si>
  <si>
    <t>ordinary shares) (sen)</t>
  </si>
  <si>
    <t>Fully diluted (based on ………*</t>
  </si>
  <si>
    <t>Notes:</t>
  </si>
  <si>
    <t>*</t>
  </si>
  <si>
    <t>CONSOLIDATED BALANCE SHEET</t>
  </si>
  <si>
    <t>AS AT END OF</t>
  </si>
  <si>
    <t>AS AT PRECEDING</t>
  </si>
  <si>
    <t>CURRENT QUARTER</t>
  </si>
  <si>
    <t>FINANCIAL YEAR END</t>
  </si>
  <si>
    <t xml:space="preserve">RM'000 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</si>
  <si>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</si>
  <si>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</si>
  <si>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</si>
  <si>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</si>
  <si>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</si>
  <si>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</si>
  <si>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</si>
  <si>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</si>
  <si>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</si>
  <si>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</si>
  <si>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</si>
  <si>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</si>
  <si>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</si>
  <si>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</si>
  <si>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</si>
  <si>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</si>
  <si>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Deposits with financial institutions</t>
  </si>
  <si>
    <t>Cash</t>
  </si>
  <si>
    <t>Other debtors, prepayments and deposits</t>
  </si>
  <si>
    <t>Tax recoverable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</si>
  <si>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</si>
  <si>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</si>
  <si>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</si>
  <si>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</si>
  <si>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</si>
  <si>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</si>
  <si>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</si>
  <si>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</si>
  <si>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Net current assets or current liabilities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</si>
  <si>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</si>
  <si>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</si>
  <si>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</si>
  <si>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</si>
  <si>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</si>
  <si>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</si>
  <si>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</si>
  <si>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</si>
  <si>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</si>
  <si>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</si>
  <si>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</si>
  <si>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</si>
  <si>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</si>
  <si>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</si>
  <si>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</si>
  <si>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</si>
  <si>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</si>
  <si>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</si>
  <si>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</si>
  <si>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</si>
  <si>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t>The fully diluted Earnings per share is calculated based on the net profit attributable to ordinary shareholders of</t>
  </si>
  <si>
    <t>RM8,720,322 and the weighted average number of ordinary shares outstanding during the year of 40,197,201 had all the</t>
  </si>
  <si>
    <t>exerciseable ESOS been exercised during the year ended 31 December 2001.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</si>
</sst>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/yy\ h:mm\ AM/PM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?_);_(@_)"/>
    <numFmt numFmtId="174" formatCode="_(* #,##0.0_);_(* \(#,##0.0\);_(* &quot;-&quot;_);_(@_)"/>
    <numFmt numFmtId="175" formatCode="_(* #,##0.00_);_(* \(#,##0.00\);_(* &quot;-&quot;_);_(@_)"/>
    <numFmt numFmtId="176" formatCode="_(* #,##0.0000_);_(* \(#,##0.0000\);_(* &quot;-&quot;????_);_(@_)"/>
    <numFmt numFmtId="177" formatCode="_(* #,##0.000_);_(* \(#,##0.000\);_(* &quot;-&quot;??_);_(@_)"/>
    <numFmt numFmtId="178" formatCode="_(* #,##0.0000_);_(* \(#,##0.0000\);_(* &quot;-&quot;??_);_(@_)"/>
    <numFmt numFmtId="179" formatCode="mmm\-yyyy"/>
    <numFmt numFmtId="180" formatCode="0.0"/>
    <numFmt numFmtId="181" formatCode="mm/dd/yy"/>
    <numFmt numFmtId="182" formatCode="_(* #,##0.0_);_(* \(#,##0.0\);_(* &quot;-&quot;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i/>
      <sz val="10"/>
      <name val="Times New Roman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41" fontId="6" fillId="0" borderId="7" xfId="0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3" fontId="4" fillId="0" borderId="9" xfId="16" applyNumberFormat="1" applyFont="1" applyBorder="1" applyAlignment="1" quotePrefix="1">
      <alignment vertical="center"/>
    </xf>
    <xf numFmtId="43" fontId="4" fillId="0" borderId="4" xfId="16" applyNumberFormat="1" applyFont="1" applyBorder="1" applyAlignment="1" quotePrefix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4" fontId="3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1" fontId="4" fillId="0" borderId="3" xfId="16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41" fontId="6" fillId="0" borderId="2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vertical="center"/>
    </xf>
    <xf numFmtId="43" fontId="4" fillId="0" borderId="4" xfId="15" applyNumberFormat="1" applyFont="1" applyBorder="1" applyAlignment="1">
      <alignment horizontal="center" vertical="center"/>
    </xf>
    <xf numFmtId="41" fontId="4" fillId="0" borderId="5" xfId="16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6" xfId="0" applyFont="1" applyBorder="1" applyAlignment="1">
      <alignment/>
    </xf>
    <xf numFmtId="41" fontId="4" fillId="0" borderId="10" xfId="1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Continuous" vertical="center"/>
    </xf>
    <xf numFmtId="175" fontId="4" fillId="0" borderId="4" xfId="15" applyNumberFormat="1" applyFont="1" applyBorder="1" applyAlignment="1">
      <alignment horizontal="center" vertical="center"/>
    </xf>
    <xf numFmtId="175" fontId="4" fillId="0" borderId="9" xfId="15" applyNumberFormat="1" applyFont="1" applyBorder="1" applyAlignment="1">
      <alignment horizontal="center" vertical="center"/>
    </xf>
    <xf numFmtId="172" fontId="0" fillId="0" borderId="0" xfId="15" applyNumberForma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172" fontId="0" fillId="0" borderId="12" xfId="15" applyNumberFormat="1" applyFont="1" applyBorder="1" applyAlignment="1">
      <alignment horizontal="center"/>
    </xf>
    <xf numFmtId="172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  <xf numFmtId="172" fontId="0" fillId="0" borderId="4" xfId="15" applyNumberFormat="1" applyBorder="1" applyAlignment="1">
      <alignment/>
    </xf>
    <xf numFmtId="43" fontId="0" fillId="0" borderId="0" xfId="15" applyNumberFormat="1" applyBorder="1" applyAlignment="1">
      <alignment/>
    </xf>
    <xf numFmtId="15" fontId="0" fillId="0" borderId="0" xfId="15" applyNumberFormat="1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172" fontId="0" fillId="0" borderId="13" xfId="15" applyNumberFormat="1" applyBorder="1" applyAlignment="1">
      <alignment/>
    </xf>
    <xf numFmtId="172" fontId="0" fillId="0" borderId="6" xfId="15" applyNumberFormat="1" applyBorder="1" applyAlignment="1">
      <alignment/>
    </xf>
    <xf numFmtId="0" fontId="9" fillId="0" borderId="1" xfId="0" applyFont="1" applyBorder="1" applyAlignment="1">
      <alignment/>
    </xf>
    <xf numFmtId="172" fontId="0" fillId="0" borderId="12" xfId="15" applyNumberFormat="1" applyBorder="1" applyAlignment="1">
      <alignment/>
    </xf>
    <xf numFmtId="172" fontId="0" fillId="0" borderId="0" xfId="15" applyNumberFormat="1" applyFont="1" applyBorder="1" applyAlignment="1">
      <alignment horizontal="center"/>
    </xf>
    <xf numFmtId="172" fontId="0" fillId="0" borderId="0" xfId="15" applyNumberFormat="1" applyBorder="1" applyAlignment="1">
      <alignment horizontal="center"/>
    </xf>
    <xf numFmtId="172" fontId="0" fillId="0" borderId="4" xfId="15" applyNumberFormat="1" applyBorder="1" applyAlignment="1">
      <alignment horizontal="center"/>
    </xf>
    <xf numFmtId="172" fontId="0" fillId="0" borderId="0" xfId="15" applyNumberFormat="1" applyFont="1" applyBorder="1" applyAlignment="1">
      <alignment/>
    </xf>
    <xf numFmtId="0" fontId="8" fillId="0" borderId="3" xfId="0" applyFont="1" applyBorder="1" applyAlignment="1">
      <alignment/>
    </xf>
    <xf numFmtId="178" fontId="0" fillId="0" borderId="0" xfId="15" applyNumberFormat="1" applyBorder="1" applyAlignment="1">
      <alignment/>
    </xf>
    <xf numFmtId="1" fontId="0" fillId="0" borderId="0" xfId="0" applyNumberFormat="1" applyAlignment="1">
      <alignment/>
    </xf>
    <xf numFmtId="43" fontId="4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177" fontId="0" fillId="0" borderId="0" xfId="15" applyNumberFormat="1" applyBorder="1" applyAlignment="1">
      <alignment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0"/>
  <sheetViews>
    <sheetView workbookViewId="0" topLeftCell="A358">
      <selection activeCell="C370" sqref="C370"/>
    </sheetView>
  </sheetViews>
  <sheetFormatPr defaultColWidth="9.140625" defaultRowHeight="12.75"/>
  <cols>
    <col min="3" max="3" width="12.28125" style="0" customWidth="1"/>
  </cols>
  <sheetData>
    <row r="2" spans="3:4" ht="12.75">
      <c r="C2" t="s">
        <v>0</v>
      </c>
      <c r="D2" t="s">
        <v>1</v>
      </c>
    </row>
    <row r="3" ht="12.75">
      <c r="A3" s="64">
        <v>36892</v>
      </c>
    </row>
    <row r="4" spans="1:5" ht="12.75">
      <c r="A4" s="64">
        <v>36893</v>
      </c>
      <c r="C4">
        <v>1.6</v>
      </c>
      <c r="D4">
        <v>5</v>
      </c>
      <c r="E4" s="65">
        <f>C4*D4</f>
        <v>8</v>
      </c>
    </row>
    <row r="5" spans="1:5" ht="12.75">
      <c r="A5" s="64">
        <v>36894</v>
      </c>
      <c r="C5">
        <v>1.52</v>
      </c>
      <c r="D5">
        <v>3</v>
      </c>
      <c r="E5" s="65">
        <f aca="true" t="shared" si="0" ref="E5:E68">C5*D5</f>
        <v>4.5600000000000005</v>
      </c>
    </row>
    <row r="6" spans="1:5" ht="12.75">
      <c r="A6" s="64">
        <v>36895</v>
      </c>
      <c r="C6">
        <v>1.52</v>
      </c>
      <c r="D6">
        <v>2</v>
      </c>
      <c r="E6" s="65">
        <f t="shared" si="0"/>
        <v>3.04</v>
      </c>
    </row>
    <row r="7" spans="1:5" ht="12.75">
      <c r="A7" s="64">
        <v>36896</v>
      </c>
      <c r="C7">
        <v>1.52</v>
      </c>
      <c r="D7">
        <v>23</v>
      </c>
      <c r="E7" s="65">
        <f t="shared" si="0"/>
        <v>34.96</v>
      </c>
    </row>
    <row r="8" spans="1:5" ht="12.75">
      <c r="A8" s="64">
        <v>36897</v>
      </c>
      <c r="E8" s="65">
        <f t="shared" si="0"/>
        <v>0</v>
      </c>
    </row>
    <row r="9" spans="1:5" ht="12.75">
      <c r="A9" s="64">
        <v>36898</v>
      </c>
      <c r="E9" s="65">
        <f t="shared" si="0"/>
        <v>0</v>
      </c>
    </row>
    <row r="10" spans="1:5" ht="12.75">
      <c r="A10" s="64">
        <v>36899</v>
      </c>
      <c r="C10">
        <v>1.52</v>
      </c>
      <c r="D10">
        <v>5</v>
      </c>
      <c r="E10" s="65">
        <f t="shared" si="0"/>
        <v>7.6</v>
      </c>
    </row>
    <row r="11" spans="1:5" ht="12.75">
      <c r="A11" s="64">
        <v>36900</v>
      </c>
      <c r="C11">
        <v>1.52</v>
      </c>
      <c r="D11">
        <v>4</v>
      </c>
      <c r="E11" s="65">
        <f t="shared" si="0"/>
        <v>6.08</v>
      </c>
    </row>
    <row r="12" spans="1:5" ht="12.75">
      <c r="A12" s="64">
        <v>36901</v>
      </c>
      <c r="C12">
        <v>1.52</v>
      </c>
      <c r="D12">
        <v>1</v>
      </c>
      <c r="E12" s="65">
        <f t="shared" si="0"/>
        <v>1.52</v>
      </c>
    </row>
    <row r="13" spans="1:5" ht="12.75">
      <c r="A13" s="64">
        <v>36902</v>
      </c>
      <c r="C13">
        <v>1.52</v>
      </c>
      <c r="D13">
        <v>6</v>
      </c>
      <c r="E13" s="65">
        <f t="shared" si="0"/>
        <v>9.120000000000001</v>
      </c>
    </row>
    <row r="14" spans="1:5" ht="12.75">
      <c r="A14" s="64">
        <v>36903</v>
      </c>
      <c r="C14">
        <v>1.54</v>
      </c>
      <c r="D14">
        <v>37</v>
      </c>
      <c r="E14" s="65">
        <f t="shared" si="0"/>
        <v>56.980000000000004</v>
      </c>
    </row>
    <row r="15" spans="1:5" ht="12.75">
      <c r="A15" s="64">
        <v>36904</v>
      </c>
      <c r="E15" s="65">
        <f t="shared" si="0"/>
        <v>0</v>
      </c>
    </row>
    <row r="16" spans="1:5" ht="12.75">
      <c r="A16" s="64">
        <v>36905</v>
      </c>
      <c r="E16" s="65">
        <f t="shared" si="0"/>
        <v>0</v>
      </c>
    </row>
    <row r="17" spans="1:5" ht="12.75">
      <c r="A17" s="64">
        <v>36906</v>
      </c>
      <c r="C17">
        <v>1.55</v>
      </c>
      <c r="D17">
        <v>16</v>
      </c>
      <c r="E17" s="65">
        <f t="shared" si="0"/>
        <v>24.8</v>
      </c>
    </row>
    <row r="18" spans="1:5" ht="12.75">
      <c r="A18" s="64">
        <v>36907</v>
      </c>
      <c r="C18">
        <v>1.55</v>
      </c>
      <c r="D18">
        <v>3</v>
      </c>
      <c r="E18" s="65">
        <f t="shared" si="0"/>
        <v>4.65</v>
      </c>
    </row>
    <row r="19" spans="1:5" ht="12.75">
      <c r="A19" s="64">
        <v>36908</v>
      </c>
      <c r="C19">
        <v>1.54</v>
      </c>
      <c r="D19">
        <v>6</v>
      </c>
      <c r="E19" s="65">
        <f t="shared" si="0"/>
        <v>9.24</v>
      </c>
    </row>
    <row r="20" spans="1:5" ht="12.75">
      <c r="A20" s="64">
        <v>36909</v>
      </c>
      <c r="C20">
        <v>1.54</v>
      </c>
      <c r="D20">
        <v>0</v>
      </c>
      <c r="E20" s="65">
        <f t="shared" si="0"/>
        <v>0</v>
      </c>
    </row>
    <row r="21" spans="1:5" ht="12.75">
      <c r="A21" s="64">
        <v>36910</v>
      </c>
      <c r="C21">
        <v>1.63</v>
      </c>
      <c r="D21">
        <v>3</v>
      </c>
      <c r="E21" s="65">
        <f t="shared" si="0"/>
        <v>4.89</v>
      </c>
    </row>
    <row r="22" spans="1:5" ht="12.75">
      <c r="A22" s="64">
        <v>36911</v>
      </c>
      <c r="E22" s="65">
        <f t="shared" si="0"/>
        <v>0</v>
      </c>
    </row>
    <row r="23" spans="1:5" ht="12.75">
      <c r="A23" s="64">
        <v>36912</v>
      </c>
      <c r="E23" s="65">
        <f t="shared" si="0"/>
        <v>0</v>
      </c>
    </row>
    <row r="24" spans="1:5" ht="12.75">
      <c r="A24" s="64">
        <v>36913</v>
      </c>
      <c r="C24">
        <v>1.63</v>
      </c>
      <c r="D24">
        <v>1</v>
      </c>
      <c r="E24" s="65">
        <f t="shared" si="0"/>
        <v>1.63</v>
      </c>
    </row>
    <row r="25" spans="1:5" ht="12.75">
      <c r="A25" s="64">
        <v>36914</v>
      </c>
      <c r="E25" s="65">
        <f t="shared" si="0"/>
        <v>0</v>
      </c>
    </row>
    <row r="26" spans="1:5" ht="12.75">
      <c r="A26" s="64">
        <v>36915</v>
      </c>
      <c r="E26" s="65">
        <f t="shared" si="0"/>
        <v>0</v>
      </c>
    </row>
    <row r="27" spans="1:5" ht="12.75">
      <c r="A27" s="64">
        <v>36916</v>
      </c>
      <c r="E27" s="65">
        <f t="shared" si="0"/>
        <v>0</v>
      </c>
    </row>
    <row r="28" spans="1:5" ht="12.75">
      <c r="A28" s="64">
        <v>36917</v>
      </c>
      <c r="C28">
        <v>1.66</v>
      </c>
      <c r="D28">
        <v>4</v>
      </c>
      <c r="E28" s="65">
        <f t="shared" si="0"/>
        <v>6.64</v>
      </c>
    </row>
    <row r="29" spans="1:5" ht="12.75">
      <c r="A29" s="64">
        <v>36918</v>
      </c>
      <c r="E29" s="65">
        <f t="shared" si="0"/>
        <v>0</v>
      </c>
    </row>
    <row r="30" spans="1:5" ht="12.75">
      <c r="A30" s="64">
        <v>36919</v>
      </c>
      <c r="C30">
        <v>1.66</v>
      </c>
      <c r="D30">
        <v>4</v>
      </c>
      <c r="E30" s="65">
        <f t="shared" si="0"/>
        <v>6.64</v>
      </c>
    </row>
    <row r="31" spans="1:5" ht="12.75">
      <c r="A31" s="64">
        <v>36920</v>
      </c>
      <c r="C31">
        <v>1.66</v>
      </c>
      <c r="D31">
        <v>0</v>
      </c>
      <c r="E31" s="65">
        <f t="shared" si="0"/>
        <v>0</v>
      </c>
    </row>
    <row r="32" spans="1:5" ht="12.75">
      <c r="A32" s="64">
        <v>36921</v>
      </c>
      <c r="C32">
        <v>1.68</v>
      </c>
      <c r="D32">
        <v>3</v>
      </c>
      <c r="E32" s="65">
        <f t="shared" si="0"/>
        <v>5.04</v>
      </c>
    </row>
    <row r="33" spans="1:5" ht="12.75">
      <c r="A33" s="64">
        <v>36922</v>
      </c>
      <c r="E33" s="65">
        <f t="shared" si="0"/>
        <v>0</v>
      </c>
    </row>
    <row r="34" spans="1:5" ht="12.75">
      <c r="A34" s="64">
        <v>36923</v>
      </c>
      <c r="E34" s="65">
        <f t="shared" si="0"/>
        <v>0</v>
      </c>
    </row>
    <row r="35" spans="1:5" ht="12.75">
      <c r="A35" s="64">
        <v>36924</v>
      </c>
      <c r="C35">
        <v>1.65</v>
      </c>
      <c r="D35">
        <v>9</v>
      </c>
      <c r="E35" s="65">
        <f t="shared" si="0"/>
        <v>14.85</v>
      </c>
    </row>
    <row r="36" spans="1:5" ht="12.75">
      <c r="A36" s="64">
        <v>36925</v>
      </c>
      <c r="E36" s="65">
        <f t="shared" si="0"/>
        <v>0</v>
      </c>
    </row>
    <row r="37" spans="1:5" ht="12.75">
      <c r="A37" s="64">
        <v>36926</v>
      </c>
      <c r="E37" s="65">
        <f t="shared" si="0"/>
        <v>0</v>
      </c>
    </row>
    <row r="38" spans="1:5" ht="12.75">
      <c r="A38" s="64">
        <v>36927</v>
      </c>
      <c r="C38">
        <v>1.6</v>
      </c>
      <c r="D38">
        <v>2</v>
      </c>
      <c r="E38" s="65">
        <f t="shared" si="0"/>
        <v>3.2</v>
      </c>
    </row>
    <row r="39" spans="1:5" ht="12.75">
      <c r="A39" s="64">
        <v>36928</v>
      </c>
      <c r="C39">
        <v>1.6</v>
      </c>
      <c r="D39">
        <v>5</v>
      </c>
      <c r="E39" s="65">
        <f t="shared" si="0"/>
        <v>8</v>
      </c>
    </row>
    <row r="40" spans="1:5" ht="12.75">
      <c r="A40" s="64">
        <v>36929</v>
      </c>
      <c r="C40">
        <v>1.65</v>
      </c>
      <c r="D40">
        <v>1</v>
      </c>
      <c r="E40" s="65">
        <f t="shared" si="0"/>
        <v>1.65</v>
      </c>
    </row>
    <row r="41" spans="1:5" ht="12.75">
      <c r="A41" s="64">
        <v>36930</v>
      </c>
      <c r="C41">
        <v>1.6</v>
      </c>
      <c r="D41">
        <v>2</v>
      </c>
      <c r="E41" s="65">
        <f t="shared" si="0"/>
        <v>3.2</v>
      </c>
    </row>
    <row r="42" spans="1:5" ht="12.75">
      <c r="A42" s="64">
        <v>36931</v>
      </c>
      <c r="C42">
        <v>1.6</v>
      </c>
      <c r="D42">
        <v>10</v>
      </c>
      <c r="E42" s="65">
        <f t="shared" si="0"/>
        <v>16</v>
      </c>
    </row>
    <row r="43" spans="1:5" ht="12.75">
      <c r="A43" s="64">
        <v>36932</v>
      </c>
      <c r="E43" s="65">
        <f t="shared" si="0"/>
        <v>0</v>
      </c>
    </row>
    <row r="44" spans="1:5" ht="12.75">
      <c r="A44" s="64">
        <v>36933</v>
      </c>
      <c r="E44" s="65">
        <f t="shared" si="0"/>
        <v>0</v>
      </c>
    </row>
    <row r="45" spans="1:5" ht="12.75">
      <c r="A45" s="64">
        <v>36934</v>
      </c>
      <c r="C45">
        <v>1.58</v>
      </c>
      <c r="D45">
        <v>16</v>
      </c>
      <c r="E45" s="65">
        <f t="shared" si="0"/>
        <v>25.28</v>
      </c>
    </row>
    <row r="46" spans="1:5" ht="12.75">
      <c r="A46" s="64">
        <v>36935</v>
      </c>
      <c r="C46">
        <v>1.6</v>
      </c>
      <c r="D46">
        <v>14</v>
      </c>
      <c r="E46" s="65">
        <f t="shared" si="0"/>
        <v>22.400000000000002</v>
      </c>
    </row>
    <row r="47" spans="1:5" ht="12.75">
      <c r="A47" s="64">
        <v>36936</v>
      </c>
      <c r="C47">
        <v>1.59</v>
      </c>
      <c r="D47">
        <v>20</v>
      </c>
      <c r="E47" s="65">
        <f t="shared" si="0"/>
        <v>31.8</v>
      </c>
    </row>
    <row r="48" spans="1:5" ht="12.75">
      <c r="A48" s="64">
        <v>36937</v>
      </c>
      <c r="C48">
        <v>1.59</v>
      </c>
      <c r="D48">
        <v>2</v>
      </c>
      <c r="E48" s="65">
        <f t="shared" si="0"/>
        <v>3.18</v>
      </c>
    </row>
    <row r="49" spans="1:5" ht="12.75">
      <c r="A49" s="64">
        <v>36938</v>
      </c>
      <c r="C49">
        <v>1.59</v>
      </c>
      <c r="D49">
        <v>0</v>
      </c>
      <c r="E49" s="65">
        <f t="shared" si="0"/>
        <v>0</v>
      </c>
    </row>
    <row r="50" spans="1:5" ht="12.75">
      <c r="A50" s="64">
        <v>36939</v>
      </c>
      <c r="E50" s="65">
        <f t="shared" si="0"/>
        <v>0</v>
      </c>
    </row>
    <row r="51" spans="1:5" ht="12.75">
      <c r="A51" s="64">
        <v>36940</v>
      </c>
      <c r="E51" s="65">
        <f t="shared" si="0"/>
        <v>0</v>
      </c>
    </row>
    <row r="52" spans="1:5" ht="12.75">
      <c r="A52" s="64">
        <v>36941</v>
      </c>
      <c r="C52">
        <v>1.59</v>
      </c>
      <c r="D52">
        <v>0</v>
      </c>
      <c r="E52" s="65">
        <f t="shared" si="0"/>
        <v>0</v>
      </c>
    </row>
    <row r="53" spans="1:5" ht="12.75">
      <c r="A53" s="64">
        <v>36942</v>
      </c>
      <c r="C53">
        <v>1.59</v>
      </c>
      <c r="D53">
        <v>1</v>
      </c>
      <c r="E53" s="65">
        <f t="shared" si="0"/>
        <v>1.59</v>
      </c>
    </row>
    <row r="54" spans="1:5" ht="12.75">
      <c r="A54" s="64">
        <v>36943</v>
      </c>
      <c r="C54">
        <v>1.59</v>
      </c>
      <c r="D54">
        <v>4</v>
      </c>
      <c r="E54" s="65">
        <f t="shared" si="0"/>
        <v>6.36</v>
      </c>
    </row>
    <row r="55" spans="1:5" ht="12.75">
      <c r="A55" s="64">
        <v>36944</v>
      </c>
      <c r="C55">
        <v>1.59</v>
      </c>
      <c r="D55">
        <v>2</v>
      </c>
      <c r="E55" s="65">
        <f t="shared" si="0"/>
        <v>3.18</v>
      </c>
    </row>
    <row r="56" spans="1:5" ht="12.75">
      <c r="A56" s="64">
        <v>36945</v>
      </c>
      <c r="C56">
        <v>1.63</v>
      </c>
      <c r="D56">
        <v>4</v>
      </c>
      <c r="E56" s="65">
        <f t="shared" si="0"/>
        <v>6.52</v>
      </c>
    </row>
    <row r="57" spans="1:5" ht="12.75">
      <c r="A57" s="64">
        <v>36946</v>
      </c>
      <c r="E57" s="65">
        <f t="shared" si="0"/>
        <v>0</v>
      </c>
    </row>
    <row r="58" spans="1:5" ht="12.75">
      <c r="A58" s="64">
        <v>36947</v>
      </c>
      <c r="E58" s="65">
        <f t="shared" si="0"/>
        <v>0</v>
      </c>
    </row>
    <row r="59" spans="1:5" ht="12.75">
      <c r="A59" s="64">
        <v>36948</v>
      </c>
      <c r="C59">
        <v>1.64</v>
      </c>
      <c r="D59">
        <v>1</v>
      </c>
      <c r="E59" s="65">
        <f t="shared" si="0"/>
        <v>1.64</v>
      </c>
    </row>
    <row r="60" spans="1:5" ht="12.75">
      <c r="A60" s="64">
        <v>36949</v>
      </c>
      <c r="C60">
        <v>1.66</v>
      </c>
      <c r="D60">
        <v>7</v>
      </c>
      <c r="E60" s="65">
        <f t="shared" si="0"/>
        <v>11.62</v>
      </c>
    </row>
    <row r="61" spans="1:5" ht="12.75">
      <c r="A61" s="64">
        <v>36950</v>
      </c>
      <c r="C61">
        <v>1.68</v>
      </c>
      <c r="D61">
        <v>6</v>
      </c>
      <c r="E61" s="65">
        <f t="shared" si="0"/>
        <v>10.08</v>
      </c>
    </row>
    <row r="62" spans="1:5" ht="12.75">
      <c r="A62" s="64">
        <v>36951</v>
      </c>
      <c r="C62">
        <v>1.6</v>
      </c>
      <c r="D62">
        <v>16</v>
      </c>
      <c r="E62" s="65">
        <f t="shared" si="0"/>
        <v>25.6</v>
      </c>
    </row>
    <row r="63" spans="1:5" ht="12.75">
      <c r="A63" s="64">
        <v>36952</v>
      </c>
      <c r="C63">
        <v>1.6</v>
      </c>
      <c r="D63">
        <v>7</v>
      </c>
      <c r="E63" s="65">
        <f t="shared" si="0"/>
        <v>11.200000000000001</v>
      </c>
    </row>
    <row r="64" spans="1:5" ht="12.75">
      <c r="A64" s="64">
        <v>36953</v>
      </c>
      <c r="E64" s="65">
        <f t="shared" si="0"/>
        <v>0</v>
      </c>
    </row>
    <row r="65" spans="1:5" ht="12.75">
      <c r="A65" s="64">
        <v>36954</v>
      </c>
      <c r="E65" s="65">
        <f t="shared" si="0"/>
        <v>0</v>
      </c>
    </row>
    <row r="66" spans="1:5" ht="12.75">
      <c r="A66" s="64">
        <v>36955</v>
      </c>
      <c r="C66">
        <v>1.61</v>
      </c>
      <c r="D66">
        <v>6</v>
      </c>
      <c r="E66" s="65">
        <f t="shared" si="0"/>
        <v>9.66</v>
      </c>
    </row>
    <row r="67" spans="1:5" ht="12.75">
      <c r="A67" s="64">
        <v>36956</v>
      </c>
      <c r="E67" s="65">
        <f t="shared" si="0"/>
        <v>0</v>
      </c>
    </row>
    <row r="68" spans="1:5" ht="12.75">
      <c r="A68" s="64">
        <v>36957</v>
      </c>
      <c r="C68">
        <v>1.6</v>
      </c>
      <c r="D68">
        <v>12</v>
      </c>
      <c r="E68" s="65">
        <f t="shared" si="0"/>
        <v>19.200000000000003</v>
      </c>
    </row>
    <row r="69" spans="1:5" ht="12.75">
      <c r="A69" s="64">
        <v>36958</v>
      </c>
      <c r="C69">
        <v>1.63</v>
      </c>
      <c r="D69">
        <v>22</v>
      </c>
      <c r="E69" s="65">
        <f aca="true" t="shared" si="1" ref="E69:E132">C69*D69</f>
        <v>35.86</v>
      </c>
    </row>
    <row r="70" spans="1:5" ht="12.75">
      <c r="A70" s="64">
        <v>36959</v>
      </c>
      <c r="C70">
        <v>1.6</v>
      </c>
      <c r="D70">
        <v>1</v>
      </c>
      <c r="E70" s="65">
        <f t="shared" si="1"/>
        <v>1.6</v>
      </c>
    </row>
    <row r="71" spans="1:5" ht="12.75">
      <c r="A71" s="64">
        <v>36960</v>
      </c>
      <c r="E71" s="65">
        <f t="shared" si="1"/>
        <v>0</v>
      </c>
    </row>
    <row r="72" spans="1:5" ht="12.75">
      <c r="A72" s="64">
        <v>36961</v>
      </c>
      <c r="E72" s="65">
        <f t="shared" si="1"/>
        <v>0</v>
      </c>
    </row>
    <row r="73" spans="1:5" ht="12.75">
      <c r="A73" s="64">
        <v>36962</v>
      </c>
      <c r="C73">
        <v>1.58</v>
      </c>
      <c r="D73">
        <v>8</v>
      </c>
      <c r="E73" s="65">
        <f t="shared" si="1"/>
        <v>12.64</v>
      </c>
    </row>
    <row r="74" spans="1:5" ht="12.75">
      <c r="A74" s="64">
        <v>36963</v>
      </c>
      <c r="C74">
        <v>1.55</v>
      </c>
      <c r="D74">
        <v>4</v>
      </c>
      <c r="E74" s="65">
        <f t="shared" si="1"/>
        <v>6.2</v>
      </c>
    </row>
    <row r="75" spans="1:5" ht="12.75">
      <c r="A75" s="64">
        <v>36964</v>
      </c>
      <c r="C75">
        <v>1.55</v>
      </c>
      <c r="D75">
        <v>21</v>
      </c>
      <c r="E75" s="65">
        <f t="shared" si="1"/>
        <v>32.550000000000004</v>
      </c>
    </row>
    <row r="76" spans="1:5" ht="12.75">
      <c r="A76" s="64">
        <v>36965</v>
      </c>
      <c r="C76">
        <v>1.55</v>
      </c>
      <c r="D76">
        <v>0</v>
      </c>
      <c r="E76" s="65">
        <f t="shared" si="1"/>
        <v>0</v>
      </c>
    </row>
    <row r="77" spans="1:5" ht="12.75">
      <c r="A77" s="64">
        <v>36966</v>
      </c>
      <c r="C77">
        <v>1.55</v>
      </c>
      <c r="D77">
        <v>1</v>
      </c>
      <c r="E77" s="65">
        <f t="shared" si="1"/>
        <v>1.55</v>
      </c>
    </row>
    <row r="78" spans="1:5" ht="12.75">
      <c r="A78" s="64">
        <v>36967</v>
      </c>
      <c r="E78" s="65">
        <f t="shared" si="1"/>
        <v>0</v>
      </c>
    </row>
    <row r="79" spans="1:5" ht="12.75">
      <c r="A79" s="64">
        <v>36968</v>
      </c>
      <c r="E79" s="65">
        <f t="shared" si="1"/>
        <v>0</v>
      </c>
    </row>
    <row r="80" spans="1:5" ht="12.75">
      <c r="A80" s="64">
        <v>36969</v>
      </c>
      <c r="C80">
        <v>1.55</v>
      </c>
      <c r="D80">
        <v>0</v>
      </c>
      <c r="E80" s="65">
        <f t="shared" si="1"/>
        <v>0</v>
      </c>
    </row>
    <row r="81" spans="1:5" ht="12.75">
      <c r="A81" s="64">
        <v>36970</v>
      </c>
      <c r="C81">
        <v>1.52</v>
      </c>
      <c r="D81">
        <v>6</v>
      </c>
      <c r="E81" s="65">
        <f t="shared" si="1"/>
        <v>9.120000000000001</v>
      </c>
    </row>
    <row r="82" spans="1:5" ht="12.75">
      <c r="A82" s="64">
        <v>36971</v>
      </c>
      <c r="C82">
        <v>1.5</v>
      </c>
      <c r="D82">
        <v>16</v>
      </c>
      <c r="E82" s="65">
        <f t="shared" si="1"/>
        <v>24</v>
      </c>
    </row>
    <row r="83" spans="1:5" ht="12.75">
      <c r="A83" s="64">
        <v>36972</v>
      </c>
      <c r="C83">
        <v>1.5</v>
      </c>
      <c r="D83">
        <v>1</v>
      </c>
      <c r="E83" s="65">
        <f t="shared" si="1"/>
        <v>1.5</v>
      </c>
    </row>
    <row r="84" spans="1:5" ht="12.75">
      <c r="A84" s="64">
        <v>36973</v>
      </c>
      <c r="C84">
        <v>1.55</v>
      </c>
      <c r="D84">
        <v>1</v>
      </c>
      <c r="E84" s="65">
        <f t="shared" si="1"/>
        <v>1.55</v>
      </c>
    </row>
    <row r="85" spans="1:5" ht="12.75">
      <c r="A85" s="64">
        <v>36974</v>
      </c>
      <c r="E85" s="65">
        <f t="shared" si="1"/>
        <v>0</v>
      </c>
    </row>
    <row r="86" spans="1:5" ht="12.75">
      <c r="A86" s="64">
        <v>36975</v>
      </c>
      <c r="E86" s="65">
        <f t="shared" si="1"/>
        <v>0</v>
      </c>
    </row>
    <row r="87" spans="1:5" ht="12.75">
      <c r="A87" s="64">
        <v>36976</v>
      </c>
      <c r="E87" s="65">
        <f t="shared" si="1"/>
        <v>0</v>
      </c>
    </row>
    <row r="88" spans="1:5" ht="12.75">
      <c r="A88" s="64">
        <v>36977</v>
      </c>
      <c r="C88">
        <v>1.55</v>
      </c>
      <c r="D88">
        <v>2</v>
      </c>
      <c r="E88" s="65">
        <f t="shared" si="1"/>
        <v>3.1</v>
      </c>
    </row>
    <row r="89" spans="1:5" ht="12.75">
      <c r="A89" s="64">
        <v>36978</v>
      </c>
      <c r="C89">
        <v>1.55</v>
      </c>
      <c r="D89">
        <v>0</v>
      </c>
      <c r="E89" s="65">
        <f t="shared" si="1"/>
        <v>0</v>
      </c>
    </row>
    <row r="90" spans="1:5" ht="12.75">
      <c r="A90" s="64">
        <v>36979</v>
      </c>
      <c r="C90">
        <v>1.5</v>
      </c>
      <c r="D90">
        <v>7</v>
      </c>
      <c r="E90" s="65">
        <f t="shared" si="1"/>
        <v>10.5</v>
      </c>
    </row>
    <row r="91" spans="1:5" ht="12.75">
      <c r="A91" s="64">
        <v>36980</v>
      </c>
      <c r="C91">
        <v>1.5</v>
      </c>
      <c r="D91">
        <v>0</v>
      </c>
      <c r="E91" s="65">
        <f t="shared" si="1"/>
        <v>0</v>
      </c>
    </row>
    <row r="92" spans="1:5" ht="12.75">
      <c r="A92" s="64">
        <v>36981</v>
      </c>
      <c r="E92" s="65">
        <f t="shared" si="1"/>
        <v>0</v>
      </c>
    </row>
    <row r="93" spans="1:5" ht="12.75">
      <c r="A93" s="64">
        <v>36982</v>
      </c>
      <c r="E93" s="65">
        <f t="shared" si="1"/>
        <v>0</v>
      </c>
    </row>
    <row r="94" spans="1:5" ht="12.75">
      <c r="A94" s="64">
        <v>36983</v>
      </c>
      <c r="C94">
        <v>1.55</v>
      </c>
      <c r="D94">
        <v>1</v>
      </c>
      <c r="E94" s="65">
        <f t="shared" si="1"/>
        <v>1.55</v>
      </c>
    </row>
    <row r="95" spans="1:5" ht="12.75">
      <c r="A95" s="64">
        <v>36984</v>
      </c>
      <c r="C95">
        <v>1.51</v>
      </c>
      <c r="D95">
        <v>1</v>
      </c>
      <c r="E95" s="65">
        <f t="shared" si="1"/>
        <v>1.51</v>
      </c>
    </row>
    <row r="96" spans="1:5" ht="12.75">
      <c r="A96" s="64">
        <v>36985</v>
      </c>
      <c r="C96">
        <v>1.51</v>
      </c>
      <c r="D96">
        <v>0</v>
      </c>
      <c r="E96" s="65">
        <f t="shared" si="1"/>
        <v>0</v>
      </c>
    </row>
    <row r="97" spans="1:5" ht="12.75">
      <c r="A97" s="64">
        <v>36986</v>
      </c>
      <c r="C97">
        <v>1.5</v>
      </c>
      <c r="D97">
        <v>1</v>
      </c>
      <c r="E97" s="65">
        <f t="shared" si="1"/>
        <v>1.5</v>
      </c>
    </row>
    <row r="98" spans="1:5" ht="12.75">
      <c r="A98" s="64">
        <v>36987</v>
      </c>
      <c r="C98">
        <v>1.5</v>
      </c>
      <c r="D98">
        <v>1</v>
      </c>
      <c r="E98" s="65">
        <f t="shared" si="1"/>
        <v>1.5</v>
      </c>
    </row>
    <row r="99" spans="1:5" ht="12.75">
      <c r="A99" s="64">
        <v>36988</v>
      </c>
      <c r="E99" s="65">
        <f t="shared" si="1"/>
        <v>0</v>
      </c>
    </row>
    <row r="100" spans="1:5" ht="12.75">
      <c r="A100" s="64">
        <v>36989</v>
      </c>
      <c r="E100" s="65">
        <f t="shared" si="1"/>
        <v>0</v>
      </c>
    </row>
    <row r="101" spans="1:5" ht="12.75">
      <c r="A101" s="64">
        <v>36990</v>
      </c>
      <c r="C101">
        <v>1.5</v>
      </c>
      <c r="D101">
        <v>0</v>
      </c>
      <c r="E101" s="65">
        <f t="shared" si="1"/>
        <v>0</v>
      </c>
    </row>
    <row r="102" spans="1:5" ht="12.75">
      <c r="A102" s="64">
        <v>36991</v>
      </c>
      <c r="C102">
        <v>1.5</v>
      </c>
      <c r="D102">
        <v>2</v>
      </c>
      <c r="E102" s="65">
        <f t="shared" si="1"/>
        <v>3</v>
      </c>
    </row>
    <row r="103" spans="1:5" ht="12.75">
      <c r="A103" s="64">
        <v>36992</v>
      </c>
      <c r="C103">
        <v>1.51</v>
      </c>
      <c r="D103">
        <v>1</v>
      </c>
      <c r="E103" s="65">
        <f t="shared" si="1"/>
        <v>1.51</v>
      </c>
    </row>
    <row r="104" spans="1:5" ht="12.75">
      <c r="A104" s="64">
        <v>36993</v>
      </c>
      <c r="C104">
        <v>1.5</v>
      </c>
      <c r="D104">
        <v>2</v>
      </c>
      <c r="E104" s="65">
        <f t="shared" si="1"/>
        <v>3</v>
      </c>
    </row>
    <row r="105" spans="1:5" ht="12.75">
      <c r="A105" s="64">
        <v>36994</v>
      </c>
      <c r="C105">
        <v>1.5</v>
      </c>
      <c r="D105">
        <v>1</v>
      </c>
      <c r="E105" s="65">
        <f t="shared" si="1"/>
        <v>1.5</v>
      </c>
    </row>
    <row r="106" spans="1:5" ht="12.75">
      <c r="A106" s="64">
        <v>36995</v>
      </c>
      <c r="E106" s="65">
        <f t="shared" si="1"/>
        <v>0</v>
      </c>
    </row>
    <row r="107" spans="1:5" ht="12.75">
      <c r="A107" s="64">
        <v>36996</v>
      </c>
      <c r="E107" s="65">
        <f t="shared" si="1"/>
        <v>0</v>
      </c>
    </row>
    <row r="108" spans="1:5" ht="12.75">
      <c r="A108" s="64">
        <v>36997</v>
      </c>
      <c r="C108">
        <v>1.5</v>
      </c>
      <c r="D108">
        <v>0</v>
      </c>
      <c r="E108" s="65">
        <f t="shared" si="1"/>
        <v>0</v>
      </c>
    </row>
    <row r="109" spans="1:5" ht="12.75">
      <c r="A109" s="64">
        <v>36998</v>
      </c>
      <c r="C109">
        <v>1.5</v>
      </c>
      <c r="D109">
        <v>2</v>
      </c>
      <c r="E109" s="65">
        <f t="shared" si="1"/>
        <v>3</v>
      </c>
    </row>
    <row r="110" spans="1:5" ht="12.75">
      <c r="A110" s="64">
        <v>36999</v>
      </c>
      <c r="C110">
        <v>1.5</v>
      </c>
      <c r="D110">
        <v>0</v>
      </c>
      <c r="E110" s="65">
        <f t="shared" si="1"/>
        <v>0</v>
      </c>
    </row>
    <row r="111" spans="1:5" ht="12.75">
      <c r="A111" s="64">
        <v>37000</v>
      </c>
      <c r="C111">
        <v>1.5</v>
      </c>
      <c r="D111">
        <v>0</v>
      </c>
      <c r="E111" s="65">
        <f t="shared" si="1"/>
        <v>0</v>
      </c>
    </row>
    <row r="112" spans="1:5" ht="12.75">
      <c r="A112" s="64">
        <v>37001</v>
      </c>
      <c r="C112">
        <v>1.57</v>
      </c>
      <c r="D112">
        <v>4</v>
      </c>
      <c r="E112" s="65">
        <f t="shared" si="1"/>
        <v>6.28</v>
      </c>
    </row>
    <row r="113" spans="1:5" ht="12.75">
      <c r="A113" s="64">
        <v>37002</v>
      </c>
      <c r="E113" s="65">
        <f t="shared" si="1"/>
        <v>0</v>
      </c>
    </row>
    <row r="114" spans="1:5" ht="12.75">
      <c r="A114" s="64">
        <v>37003</v>
      </c>
      <c r="E114" s="65">
        <f t="shared" si="1"/>
        <v>0</v>
      </c>
    </row>
    <row r="115" spans="1:5" ht="12.75">
      <c r="A115" s="64">
        <v>37004</v>
      </c>
      <c r="C115">
        <v>1.59</v>
      </c>
      <c r="D115">
        <v>2</v>
      </c>
      <c r="E115" s="65">
        <f t="shared" si="1"/>
        <v>3.18</v>
      </c>
    </row>
    <row r="116" spans="1:5" ht="12.75">
      <c r="A116" s="64">
        <v>37005</v>
      </c>
      <c r="C116">
        <v>1.57</v>
      </c>
      <c r="D116">
        <v>3</v>
      </c>
      <c r="E116" s="65">
        <f t="shared" si="1"/>
        <v>4.71</v>
      </c>
    </row>
    <row r="117" spans="1:5" ht="12.75">
      <c r="A117" s="64">
        <v>37006</v>
      </c>
      <c r="C117">
        <v>1.5</v>
      </c>
      <c r="D117">
        <v>2</v>
      </c>
      <c r="E117" s="65">
        <f t="shared" si="1"/>
        <v>3</v>
      </c>
    </row>
    <row r="118" spans="1:5" ht="12.75">
      <c r="A118" s="64">
        <v>37007</v>
      </c>
      <c r="C118">
        <v>1.5</v>
      </c>
      <c r="D118">
        <v>0</v>
      </c>
      <c r="E118" s="65">
        <f t="shared" si="1"/>
        <v>0</v>
      </c>
    </row>
    <row r="119" spans="1:5" ht="12.75">
      <c r="A119" s="64">
        <v>37008</v>
      </c>
      <c r="C119">
        <v>1.5</v>
      </c>
      <c r="D119">
        <v>0</v>
      </c>
      <c r="E119" s="65">
        <f t="shared" si="1"/>
        <v>0</v>
      </c>
    </row>
    <row r="120" spans="1:5" ht="12.75">
      <c r="A120" s="64">
        <v>37009</v>
      </c>
      <c r="E120" s="65">
        <f t="shared" si="1"/>
        <v>0</v>
      </c>
    </row>
    <row r="121" spans="1:5" ht="12.75">
      <c r="A121" s="64">
        <v>37010</v>
      </c>
      <c r="E121" s="65">
        <f t="shared" si="1"/>
        <v>0</v>
      </c>
    </row>
    <row r="122" spans="1:5" ht="12.75">
      <c r="A122" s="64">
        <v>37011</v>
      </c>
      <c r="C122">
        <v>1.5</v>
      </c>
      <c r="D122">
        <v>4</v>
      </c>
      <c r="E122" s="65">
        <f t="shared" si="1"/>
        <v>6</v>
      </c>
    </row>
    <row r="123" spans="1:5" ht="12.75">
      <c r="A123" s="64">
        <v>37012</v>
      </c>
      <c r="E123" s="65">
        <f t="shared" si="1"/>
        <v>0</v>
      </c>
    </row>
    <row r="124" spans="1:5" ht="12.75">
      <c r="A124" s="64">
        <v>37013</v>
      </c>
      <c r="C124">
        <v>1.61</v>
      </c>
      <c r="D124">
        <v>6</v>
      </c>
      <c r="E124" s="65">
        <f t="shared" si="1"/>
        <v>9.66</v>
      </c>
    </row>
    <row r="125" spans="1:5" ht="12.75">
      <c r="A125" s="64">
        <v>37014</v>
      </c>
      <c r="C125">
        <v>1.6</v>
      </c>
      <c r="D125">
        <v>1</v>
      </c>
      <c r="E125" s="65">
        <f t="shared" si="1"/>
        <v>1.6</v>
      </c>
    </row>
    <row r="126" spans="1:5" ht="12.75">
      <c r="A126" s="64">
        <v>37015</v>
      </c>
      <c r="C126">
        <v>1.52</v>
      </c>
      <c r="D126">
        <v>3</v>
      </c>
      <c r="E126" s="65">
        <f t="shared" si="1"/>
        <v>4.5600000000000005</v>
      </c>
    </row>
    <row r="127" spans="1:5" ht="12.75">
      <c r="A127" s="64">
        <v>37016</v>
      </c>
      <c r="E127" s="65">
        <f t="shared" si="1"/>
        <v>0</v>
      </c>
    </row>
    <row r="128" spans="1:5" ht="12.75">
      <c r="A128" s="64">
        <v>37017</v>
      </c>
      <c r="E128" s="65">
        <f t="shared" si="1"/>
        <v>0</v>
      </c>
    </row>
    <row r="129" spans="1:5" ht="12.75">
      <c r="A129" s="64">
        <v>37018</v>
      </c>
      <c r="E129" s="65">
        <f t="shared" si="1"/>
        <v>0</v>
      </c>
    </row>
    <row r="130" spans="1:5" ht="12.75">
      <c r="A130" s="64">
        <v>37019</v>
      </c>
      <c r="C130">
        <v>1.54</v>
      </c>
      <c r="D130">
        <v>2</v>
      </c>
      <c r="E130" s="65">
        <f t="shared" si="1"/>
        <v>3.08</v>
      </c>
    </row>
    <row r="131" spans="1:5" ht="12.75">
      <c r="A131" s="64">
        <v>37020</v>
      </c>
      <c r="C131">
        <v>1.54</v>
      </c>
      <c r="D131">
        <v>3</v>
      </c>
      <c r="E131" s="65">
        <f t="shared" si="1"/>
        <v>4.62</v>
      </c>
    </row>
    <row r="132" spans="1:5" ht="12.75">
      <c r="A132" s="64">
        <v>37021</v>
      </c>
      <c r="C132">
        <v>1.5</v>
      </c>
      <c r="D132">
        <v>1</v>
      </c>
      <c r="E132" s="65">
        <f t="shared" si="1"/>
        <v>1.5</v>
      </c>
    </row>
    <row r="133" spans="1:5" ht="12.75">
      <c r="A133" s="64">
        <v>37022</v>
      </c>
      <c r="C133">
        <v>1.5</v>
      </c>
      <c r="D133">
        <v>4</v>
      </c>
      <c r="E133" s="65">
        <f aca="true" t="shared" si="2" ref="E133:E196">C133*D133</f>
        <v>6</v>
      </c>
    </row>
    <row r="134" spans="1:5" ht="12.75">
      <c r="A134" s="64">
        <v>37023</v>
      </c>
      <c r="E134" s="65">
        <f t="shared" si="2"/>
        <v>0</v>
      </c>
    </row>
    <row r="135" spans="1:5" ht="12.75">
      <c r="A135" s="64">
        <v>37024</v>
      </c>
      <c r="E135" s="65">
        <f t="shared" si="2"/>
        <v>0</v>
      </c>
    </row>
    <row r="136" spans="1:5" ht="12.75">
      <c r="A136" s="64">
        <v>37025</v>
      </c>
      <c r="C136">
        <v>1.5</v>
      </c>
      <c r="D136">
        <v>5</v>
      </c>
      <c r="E136" s="65">
        <f t="shared" si="2"/>
        <v>7.5</v>
      </c>
    </row>
    <row r="137" spans="1:5" ht="12.75">
      <c r="A137" s="64">
        <v>37026</v>
      </c>
      <c r="C137">
        <v>1.5</v>
      </c>
      <c r="D137">
        <v>1</v>
      </c>
      <c r="E137" s="65">
        <f t="shared" si="2"/>
        <v>1.5</v>
      </c>
    </row>
    <row r="138" spans="1:5" ht="12.75">
      <c r="A138" s="64">
        <v>37027</v>
      </c>
      <c r="C138">
        <v>1.5</v>
      </c>
      <c r="D138">
        <v>4</v>
      </c>
      <c r="E138" s="65">
        <f t="shared" si="2"/>
        <v>6</v>
      </c>
    </row>
    <row r="139" spans="1:5" ht="12.75">
      <c r="A139" s="64">
        <v>37028</v>
      </c>
      <c r="C139">
        <v>1.5</v>
      </c>
      <c r="D139">
        <v>3</v>
      </c>
      <c r="E139" s="65">
        <f t="shared" si="2"/>
        <v>4.5</v>
      </c>
    </row>
    <row r="140" spans="1:5" ht="12.75">
      <c r="A140" s="64">
        <v>37029</v>
      </c>
      <c r="C140">
        <v>1.5</v>
      </c>
      <c r="D140">
        <v>3</v>
      </c>
      <c r="E140" s="65">
        <f t="shared" si="2"/>
        <v>4.5</v>
      </c>
    </row>
    <row r="141" spans="1:5" ht="12.75">
      <c r="A141" s="64">
        <v>37030</v>
      </c>
      <c r="E141" s="65">
        <f t="shared" si="2"/>
        <v>0</v>
      </c>
    </row>
    <row r="142" spans="1:5" ht="12.75">
      <c r="A142" s="64">
        <v>37031</v>
      </c>
      <c r="E142" s="65">
        <f t="shared" si="2"/>
        <v>0</v>
      </c>
    </row>
    <row r="143" spans="1:5" ht="12.75">
      <c r="A143" s="64">
        <v>37032</v>
      </c>
      <c r="C143">
        <v>1.5</v>
      </c>
      <c r="D143">
        <v>3</v>
      </c>
      <c r="E143" s="65">
        <f t="shared" si="2"/>
        <v>4.5</v>
      </c>
    </row>
    <row r="144" spans="1:5" ht="12.75">
      <c r="A144" s="64">
        <v>37033</v>
      </c>
      <c r="C144">
        <v>1.49</v>
      </c>
      <c r="D144">
        <v>8</v>
      </c>
      <c r="E144" s="65">
        <f t="shared" si="2"/>
        <v>11.92</v>
      </c>
    </row>
    <row r="145" spans="1:5" ht="12.75">
      <c r="A145" s="64">
        <v>37034</v>
      </c>
      <c r="C145">
        <v>1.49</v>
      </c>
      <c r="D145">
        <v>1</v>
      </c>
      <c r="E145" s="65">
        <f t="shared" si="2"/>
        <v>1.49</v>
      </c>
    </row>
    <row r="146" spans="1:5" ht="12.75">
      <c r="A146" s="64">
        <v>37035</v>
      </c>
      <c r="C146">
        <v>1.49</v>
      </c>
      <c r="D146">
        <v>12</v>
      </c>
      <c r="E146" s="65">
        <f t="shared" si="2"/>
        <v>17.88</v>
      </c>
    </row>
    <row r="147" spans="1:5" ht="12.75">
      <c r="A147" s="64">
        <v>37036</v>
      </c>
      <c r="C147">
        <v>1.49</v>
      </c>
      <c r="D147">
        <v>18</v>
      </c>
      <c r="E147" s="65">
        <f t="shared" si="2"/>
        <v>26.82</v>
      </c>
    </row>
    <row r="148" spans="1:5" ht="12.75">
      <c r="A148" s="64">
        <v>37037</v>
      </c>
      <c r="E148" s="65">
        <f t="shared" si="2"/>
        <v>0</v>
      </c>
    </row>
    <row r="149" spans="1:5" ht="12.75">
      <c r="A149" s="64">
        <v>37038</v>
      </c>
      <c r="E149" s="65">
        <f t="shared" si="2"/>
        <v>0</v>
      </c>
    </row>
    <row r="150" spans="1:5" ht="12.75">
      <c r="A150" s="64">
        <v>37039</v>
      </c>
      <c r="C150">
        <v>1.49</v>
      </c>
      <c r="D150">
        <v>3</v>
      </c>
      <c r="E150" s="65">
        <f t="shared" si="2"/>
        <v>4.47</v>
      </c>
    </row>
    <row r="151" spans="1:5" ht="12.75">
      <c r="A151" s="64">
        <v>37040</v>
      </c>
      <c r="C151">
        <v>1.49</v>
      </c>
      <c r="D151">
        <v>0</v>
      </c>
      <c r="E151" s="65">
        <f t="shared" si="2"/>
        <v>0</v>
      </c>
    </row>
    <row r="152" spans="1:5" ht="12.75">
      <c r="A152" s="64">
        <v>37041</v>
      </c>
      <c r="C152">
        <v>1.49</v>
      </c>
      <c r="D152">
        <v>2</v>
      </c>
      <c r="E152" s="65">
        <f t="shared" si="2"/>
        <v>2.98</v>
      </c>
    </row>
    <row r="153" spans="1:5" ht="12.75">
      <c r="A153" s="64">
        <v>37042</v>
      </c>
      <c r="C153">
        <v>1.49</v>
      </c>
      <c r="D153">
        <v>1</v>
      </c>
      <c r="E153" s="65">
        <f t="shared" si="2"/>
        <v>1.49</v>
      </c>
    </row>
    <row r="154" spans="1:5" ht="12.75">
      <c r="A154" s="64">
        <v>37043</v>
      </c>
      <c r="C154">
        <v>1.49</v>
      </c>
      <c r="D154">
        <v>3</v>
      </c>
      <c r="E154" s="65">
        <f t="shared" si="2"/>
        <v>4.47</v>
      </c>
    </row>
    <row r="155" spans="1:5" ht="12.75">
      <c r="A155" s="64">
        <v>37044</v>
      </c>
      <c r="E155" s="65">
        <f t="shared" si="2"/>
        <v>0</v>
      </c>
    </row>
    <row r="156" spans="1:5" ht="12.75">
      <c r="A156" s="64">
        <v>37045</v>
      </c>
      <c r="E156" s="65">
        <f t="shared" si="2"/>
        <v>0</v>
      </c>
    </row>
    <row r="157" spans="1:5" ht="12.75">
      <c r="A157" s="64">
        <v>37046</v>
      </c>
      <c r="E157" s="65">
        <f t="shared" si="2"/>
        <v>0</v>
      </c>
    </row>
    <row r="158" spans="1:5" ht="12.75">
      <c r="A158" s="64">
        <v>37047</v>
      </c>
      <c r="C158">
        <v>1.49</v>
      </c>
      <c r="D158">
        <v>0</v>
      </c>
      <c r="E158" s="65">
        <f t="shared" si="2"/>
        <v>0</v>
      </c>
    </row>
    <row r="159" spans="1:5" ht="12.75">
      <c r="A159" s="64">
        <v>37048</v>
      </c>
      <c r="C159">
        <v>1.49</v>
      </c>
      <c r="D159">
        <v>0</v>
      </c>
      <c r="E159" s="65">
        <f t="shared" si="2"/>
        <v>0</v>
      </c>
    </row>
    <row r="160" spans="1:5" ht="12.75">
      <c r="A160" s="64">
        <v>37049</v>
      </c>
      <c r="C160">
        <v>1.52</v>
      </c>
      <c r="D160">
        <v>5</v>
      </c>
      <c r="E160" s="65">
        <f t="shared" si="2"/>
        <v>7.6</v>
      </c>
    </row>
    <row r="161" spans="1:5" ht="12.75">
      <c r="A161" s="64">
        <v>37050</v>
      </c>
      <c r="C161">
        <v>1.52</v>
      </c>
      <c r="D161">
        <v>0</v>
      </c>
      <c r="E161" s="65">
        <f t="shared" si="2"/>
        <v>0</v>
      </c>
    </row>
    <row r="162" spans="1:5" ht="12.75">
      <c r="A162" s="64">
        <v>37051</v>
      </c>
      <c r="E162" s="65">
        <f t="shared" si="2"/>
        <v>0</v>
      </c>
    </row>
    <row r="163" spans="1:5" ht="12.75">
      <c r="A163" s="64">
        <v>37052</v>
      </c>
      <c r="E163" s="65">
        <f t="shared" si="2"/>
        <v>0</v>
      </c>
    </row>
    <row r="164" spans="1:5" ht="12.75">
      <c r="A164" s="64">
        <v>37053</v>
      </c>
      <c r="C164">
        <v>1.52</v>
      </c>
      <c r="D164">
        <v>4</v>
      </c>
      <c r="E164" s="65">
        <f t="shared" si="2"/>
        <v>6.08</v>
      </c>
    </row>
    <row r="165" spans="1:5" ht="12.75">
      <c r="A165" s="64">
        <v>37054</v>
      </c>
      <c r="C165">
        <v>1.54</v>
      </c>
      <c r="D165">
        <v>1</v>
      </c>
      <c r="E165" s="65">
        <f t="shared" si="2"/>
        <v>1.54</v>
      </c>
    </row>
    <row r="166" spans="1:5" ht="12.75">
      <c r="A166" s="64">
        <v>37055</v>
      </c>
      <c r="C166">
        <v>1.54</v>
      </c>
      <c r="D166">
        <v>1</v>
      </c>
      <c r="E166" s="65">
        <f t="shared" si="2"/>
        <v>1.54</v>
      </c>
    </row>
    <row r="167" spans="1:5" ht="12.75">
      <c r="A167" s="64">
        <v>37056</v>
      </c>
      <c r="C167">
        <v>1.55</v>
      </c>
      <c r="D167">
        <v>15</v>
      </c>
      <c r="E167" s="65">
        <f t="shared" si="2"/>
        <v>23.25</v>
      </c>
    </row>
    <row r="168" spans="1:5" ht="12.75">
      <c r="A168" s="64">
        <v>37057</v>
      </c>
      <c r="C168">
        <v>1.52</v>
      </c>
      <c r="D168">
        <v>3</v>
      </c>
      <c r="E168" s="65">
        <f t="shared" si="2"/>
        <v>4.5600000000000005</v>
      </c>
    </row>
    <row r="169" spans="1:5" ht="12.75">
      <c r="A169" s="64">
        <v>37058</v>
      </c>
      <c r="E169" s="65">
        <f t="shared" si="2"/>
        <v>0</v>
      </c>
    </row>
    <row r="170" spans="1:5" ht="12.75">
      <c r="A170" s="64">
        <v>37059</v>
      </c>
      <c r="E170" s="65">
        <f t="shared" si="2"/>
        <v>0</v>
      </c>
    </row>
    <row r="171" spans="1:5" ht="12.75">
      <c r="A171" s="64">
        <v>37060</v>
      </c>
      <c r="C171">
        <v>1.52</v>
      </c>
      <c r="D171">
        <v>0</v>
      </c>
      <c r="E171" s="65">
        <f t="shared" si="2"/>
        <v>0</v>
      </c>
    </row>
    <row r="172" spans="1:5" ht="12.75">
      <c r="A172" s="64">
        <v>37061</v>
      </c>
      <c r="C172">
        <v>1.53</v>
      </c>
      <c r="D172">
        <v>1</v>
      </c>
      <c r="E172" s="65">
        <f t="shared" si="2"/>
        <v>1.53</v>
      </c>
    </row>
    <row r="173" spans="1:5" ht="12.75">
      <c r="A173" s="64">
        <v>37062</v>
      </c>
      <c r="C173">
        <v>1.53</v>
      </c>
      <c r="D173">
        <v>1</v>
      </c>
      <c r="E173" s="65">
        <f t="shared" si="2"/>
        <v>1.53</v>
      </c>
    </row>
    <row r="174" spans="1:5" ht="12.75">
      <c r="A174" s="64">
        <v>37063</v>
      </c>
      <c r="C174">
        <v>1.53</v>
      </c>
      <c r="D174">
        <v>0</v>
      </c>
      <c r="E174" s="65">
        <f t="shared" si="2"/>
        <v>0</v>
      </c>
    </row>
    <row r="175" spans="1:5" ht="12.75">
      <c r="A175" s="64">
        <v>37064</v>
      </c>
      <c r="C175">
        <v>1.53</v>
      </c>
      <c r="D175">
        <v>1</v>
      </c>
      <c r="E175" s="65">
        <f t="shared" si="2"/>
        <v>1.53</v>
      </c>
    </row>
    <row r="176" spans="1:5" ht="12.75">
      <c r="A176" s="64">
        <v>37065</v>
      </c>
      <c r="E176" s="65">
        <f t="shared" si="2"/>
        <v>0</v>
      </c>
    </row>
    <row r="177" spans="1:5" ht="12.75">
      <c r="A177" s="64">
        <v>37066</v>
      </c>
      <c r="E177" s="65">
        <f t="shared" si="2"/>
        <v>0</v>
      </c>
    </row>
    <row r="178" spans="1:5" ht="12.75">
      <c r="A178" s="64">
        <v>37067</v>
      </c>
      <c r="C178">
        <v>1.57</v>
      </c>
      <c r="D178">
        <v>2</v>
      </c>
      <c r="E178" s="65">
        <f t="shared" si="2"/>
        <v>3.14</v>
      </c>
    </row>
    <row r="179" spans="1:5" ht="12.75">
      <c r="A179" s="64">
        <v>37068</v>
      </c>
      <c r="C179">
        <v>1.57</v>
      </c>
      <c r="D179">
        <v>0</v>
      </c>
      <c r="E179" s="65">
        <f t="shared" si="2"/>
        <v>0</v>
      </c>
    </row>
    <row r="180" spans="1:5" ht="12.75">
      <c r="A180" s="64">
        <v>37069</v>
      </c>
      <c r="C180">
        <v>1.54</v>
      </c>
      <c r="D180">
        <v>1</v>
      </c>
      <c r="E180" s="65">
        <f t="shared" si="2"/>
        <v>1.54</v>
      </c>
    </row>
    <row r="181" spans="1:5" ht="12.75">
      <c r="A181" s="64">
        <v>37070</v>
      </c>
      <c r="C181">
        <v>1.53</v>
      </c>
      <c r="D181">
        <v>4</v>
      </c>
      <c r="E181" s="65">
        <f t="shared" si="2"/>
        <v>6.12</v>
      </c>
    </row>
    <row r="182" spans="1:5" ht="12.75">
      <c r="A182" s="64">
        <v>37071</v>
      </c>
      <c r="C182">
        <v>1.52</v>
      </c>
      <c r="D182">
        <v>1</v>
      </c>
      <c r="E182" s="65">
        <f t="shared" si="2"/>
        <v>1.52</v>
      </c>
    </row>
    <row r="183" spans="1:5" ht="12.75">
      <c r="A183" s="64">
        <v>37072</v>
      </c>
      <c r="E183" s="65">
        <f t="shared" si="2"/>
        <v>0</v>
      </c>
    </row>
    <row r="184" spans="1:5" ht="12.75">
      <c r="A184" s="64">
        <v>37073</v>
      </c>
      <c r="E184" s="65">
        <f t="shared" si="2"/>
        <v>0</v>
      </c>
    </row>
    <row r="185" spans="1:5" ht="12.75">
      <c r="A185" s="64">
        <v>37074</v>
      </c>
      <c r="C185">
        <v>1.58</v>
      </c>
      <c r="D185">
        <v>7</v>
      </c>
      <c r="E185" s="65">
        <f t="shared" si="2"/>
        <v>11.06</v>
      </c>
    </row>
    <row r="186" spans="1:5" ht="12.75">
      <c r="A186" s="64">
        <v>37075</v>
      </c>
      <c r="C186">
        <v>1.57</v>
      </c>
      <c r="D186">
        <v>8</v>
      </c>
      <c r="E186" s="65">
        <f t="shared" si="2"/>
        <v>12.56</v>
      </c>
    </row>
    <row r="187" spans="1:5" ht="12.75">
      <c r="A187" s="64">
        <v>37076</v>
      </c>
      <c r="C187">
        <v>1.56</v>
      </c>
      <c r="D187">
        <v>4</v>
      </c>
      <c r="E187" s="65">
        <f t="shared" si="2"/>
        <v>6.24</v>
      </c>
    </row>
    <row r="188" spans="1:5" ht="12.75">
      <c r="A188" s="64">
        <v>37077</v>
      </c>
      <c r="C188">
        <v>1.56</v>
      </c>
      <c r="D188">
        <v>5</v>
      </c>
      <c r="E188" s="65">
        <f t="shared" si="2"/>
        <v>7.800000000000001</v>
      </c>
    </row>
    <row r="189" spans="1:5" ht="12.75">
      <c r="A189" s="64">
        <v>37078</v>
      </c>
      <c r="C189">
        <v>1.56</v>
      </c>
      <c r="D189">
        <v>1</v>
      </c>
      <c r="E189" s="65">
        <f t="shared" si="2"/>
        <v>1.56</v>
      </c>
    </row>
    <row r="190" spans="1:5" ht="12.75">
      <c r="A190" s="64">
        <v>37079</v>
      </c>
      <c r="E190" s="65">
        <f t="shared" si="2"/>
        <v>0</v>
      </c>
    </row>
    <row r="191" spans="1:5" ht="12.75">
      <c r="A191" s="64">
        <v>37080</v>
      </c>
      <c r="E191" s="65">
        <f t="shared" si="2"/>
        <v>0</v>
      </c>
    </row>
    <row r="192" spans="1:5" ht="12.75">
      <c r="A192" s="64">
        <v>37081</v>
      </c>
      <c r="C192">
        <v>1.5</v>
      </c>
      <c r="D192">
        <v>2</v>
      </c>
      <c r="E192" s="65">
        <f t="shared" si="2"/>
        <v>3</v>
      </c>
    </row>
    <row r="193" spans="1:5" ht="12.75">
      <c r="A193" s="64">
        <v>37082</v>
      </c>
      <c r="C193">
        <v>1.55</v>
      </c>
      <c r="D193">
        <v>2</v>
      </c>
      <c r="E193" s="65">
        <f t="shared" si="2"/>
        <v>3.1</v>
      </c>
    </row>
    <row r="194" spans="1:5" ht="12.75">
      <c r="A194" s="64">
        <v>37083</v>
      </c>
      <c r="C194">
        <v>1.55</v>
      </c>
      <c r="D194">
        <v>0</v>
      </c>
      <c r="E194" s="65">
        <f t="shared" si="2"/>
        <v>0</v>
      </c>
    </row>
    <row r="195" spans="1:5" ht="12.75">
      <c r="A195" s="64">
        <v>37084</v>
      </c>
      <c r="C195">
        <v>1.55</v>
      </c>
      <c r="D195">
        <v>1</v>
      </c>
      <c r="E195" s="65">
        <f t="shared" si="2"/>
        <v>1.55</v>
      </c>
    </row>
    <row r="196" spans="1:5" ht="12.75">
      <c r="A196" s="64">
        <v>37085</v>
      </c>
      <c r="C196">
        <v>1.5</v>
      </c>
      <c r="D196">
        <v>9</v>
      </c>
      <c r="E196" s="65">
        <f t="shared" si="2"/>
        <v>13.5</v>
      </c>
    </row>
    <row r="197" spans="1:5" ht="12.75">
      <c r="A197" s="64">
        <v>37086</v>
      </c>
      <c r="E197" s="65">
        <f aca="true" t="shared" si="3" ref="E197:E260">C197*D197</f>
        <v>0</v>
      </c>
    </row>
    <row r="198" spans="1:5" ht="12.75">
      <c r="A198" s="64">
        <v>37087</v>
      </c>
      <c r="E198" s="65">
        <f t="shared" si="3"/>
        <v>0</v>
      </c>
    </row>
    <row r="199" spans="1:5" ht="12.75">
      <c r="A199" s="64">
        <v>37088</v>
      </c>
      <c r="C199">
        <v>1.51</v>
      </c>
      <c r="D199">
        <v>1</v>
      </c>
      <c r="E199" s="65">
        <f t="shared" si="3"/>
        <v>1.51</v>
      </c>
    </row>
    <row r="200" spans="1:5" ht="12.75">
      <c r="A200" s="64">
        <v>37089</v>
      </c>
      <c r="C200">
        <v>1.52</v>
      </c>
      <c r="D200">
        <v>4</v>
      </c>
      <c r="E200" s="65">
        <f t="shared" si="3"/>
        <v>6.08</v>
      </c>
    </row>
    <row r="201" spans="1:5" ht="12.75">
      <c r="A201" s="64">
        <v>37090</v>
      </c>
      <c r="C201">
        <v>1.57</v>
      </c>
      <c r="D201">
        <v>8</v>
      </c>
      <c r="E201" s="65">
        <f t="shared" si="3"/>
        <v>12.56</v>
      </c>
    </row>
    <row r="202" spans="1:5" ht="12.75">
      <c r="A202" s="64">
        <v>37091</v>
      </c>
      <c r="C202">
        <v>1.55</v>
      </c>
      <c r="D202">
        <v>3</v>
      </c>
      <c r="E202" s="65">
        <f t="shared" si="3"/>
        <v>4.65</v>
      </c>
    </row>
    <row r="203" spans="1:5" ht="12.75">
      <c r="A203" s="64">
        <v>37092</v>
      </c>
      <c r="C203">
        <v>1.56</v>
      </c>
      <c r="D203">
        <v>5</v>
      </c>
      <c r="E203" s="65">
        <f t="shared" si="3"/>
        <v>7.800000000000001</v>
      </c>
    </row>
    <row r="204" spans="1:5" ht="12.75">
      <c r="A204" s="64">
        <v>37093</v>
      </c>
      <c r="E204" s="65">
        <f t="shared" si="3"/>
        <v>0</v>
      </c>
    </row>
    <row r="205" spans="1:5" ht="12.75">
      <c r="A205" s="64">
        <v>37094</v>
      </c>
      <c r="E205" s="65">
        <f t="shared" si="3"/>
        <v>0</v>
      </c>
    </row>
    <row r="206" spans="1:5" ht="12.75">
      <c r="A206" s="64">
        <v>37095</v>
      </c>
      <c r="C206">
        <v>1.56</v>
      </c>
      <c r="D206">
        <v>0</v>
      </c>
      <c r="E206" s="65">
        <f t="shared" si="3"/>
        <v>0</v>
      </c>
    </row>
    <row r="207" spans="1:5" ht="12.75">
      <c r="A207" s="64">
        <v>37096</v>
      </c>
      <c r="C207">
        <v>1.56</v>
      </c>
      <c r="D207">
        <v>0</v>
      </c>
      <c r="E207" s="65">
        <f t="shared" si="3"/>
        <v>0</v>
      </c>
    </row>
    <row r="208" spans="1:5" ht="12.75">
      <c r="A208" s="64">
        <v>37097</v>
      </c>
      <c r="C208">
        <v>1.56</v>
      </c>
      <c r="D208">
        <v>8</v>
      </c>
      <c r="E208" s="65">
        <f t="shared" si="3"/>
        <v>12.48</v>
      </c>
    </row>
    <row r="209" spans="1:5" ht="12.75">
      <c r="A209" s="64">
        <v>37098</v>
      </c>
      <c r="C209">
        <v>1.57</v>
      </c>
      <c r="D209">
        <v>14</v>
      </c>
      <c r="E209" s="65">
        <f t="shared" si="3"/>
        <v>21.98</v>
      </c>
    </row>
    <row r="210" spans="1:5" ht="12.75">
      <c r="A210" s="64">
        <v>37099</v>
      </c>
      <c r="C210">
        <v>1.63</v>
      </c>
      <c r="D210">
        <v>20</v>
      </c>
      <c r="E210" s="65">
        <f t="shared" si="3"/>
        <v>32.599999999999994</v>
      </c>
    </row>
    <row r="211" spans="1:5" ht="12.75">
      <c r="A211" s="64">
        <v>37100</v>
      </c>
      <c r="E211" s="65">
        <f t="shared" si="3"/>
        <v>0</v>
      </c>
    </row>
    <row r="212" spans="1:5" ht="12.75">
      <c r="A212" s="64">
        <v>37101</v>
      </c>
      <c r="E212" s="65">
        <f t="shared" si="3"/>
        <v>0</v>
      </c>
    </row>
    <row r="213" spans="1:5" ht="12.75">
      <c r="A213" s="64">
        <v>37102</v>
      </c>
      <c r="C213">
        <v>1.73</v>
      </c>
      <c r="D213">
        <v>30</v>
      </c>
      <c r="E213" s="65">
        <f t="shared" si="3"/>
        <v>51.9</v>
      </c>
    </row>
    <row r="214" spans="1:5" ht="12.75">
      <c r="A214" s="64">
        <v>37103</v>
      </c>
      <c r="C214">
        <v>1.7</v>
      </c>
      <c r="D214">
        <v>43</v>
      </c>
      <c r="E214" s="65">
        <f t="shared" si="3"/>
        <v>73.1</v>
      </c>
    </row>
    <row r="215" spans="1:5" ht="12.75">
      <c r="A215" s="64">
        <v>37104</v>
      </c>
      <c r="C215">
        <v>1.68</v>
      </c>
      <c r="D215">
        <v>10</v>
      </c>
      <c r="E215" s="65">
        <f t="shared" si="3"/>
        <v>16.8</v>
      </c>
    </row>
    <row r="216" spans="1:5" ht="12.75">
      <c r="A216" s="64">
        <v>37105</v>
      </c>
      <c r="C216">
        <v>1.67</v>
      </c>
      <c r="D216">
        <v>9</v>
      </c>
      <c r="E216" s="65">
        <f t="shared" si="3"/>
        <v>15.03</v>
      </c>
    </row>
    <row r="217" spans="1:5" ht="12.75">
      <c r="A217" s="64">
        <v>37106</v>
      </c>
      <c r="C217">
        <v>1.67</v>
      </c>
      <c r="D217">
        <v>11</v>
      </c>
      <c r="E217" s="65">
        <f t="shared" si="3"/>
        <v>18.369999999999997</v>
      </c>
    </row>
    <row r="218" spans="1:5" ht="12.75">
      <c r="A218" s="64">
        <v>37107</v>
      </c>
      <c r="E218" s="65">
        <f t="shared" si="3"/>
        <v>0</v>
      </c>
    </row>
    <row r="219" spans="1:5" ht="12.75">
      <c r="A219" s="64">
        <v>37108</v>
      </c>
      <c r="E219" s="65">
        <f t="shared" si="3"/>
        <v>0</v>
      </c>
    </row>
    <row r="220" spans="1:5" ht="12.75">
      <c r="A220" s="64">
        <v>37109</v>
      </c>
      <c r="C220">
        <v>1.7</v>
      </c>
      <c r="D220">
        <v>10</v>
      </c>
      <c r="E220" s="65">
        <f t="shared" si="3"/>
        <v>17</v>
      </c>
    </row>
    <row r="221" spans="1:5" ht="12.75">
      <c r="A221" s="64">
        <v>37110</v>
      </c>
      <c r="C221">
        <v>1.69</v>
      </c>
      <c r="D221">
        <v>12</v>
      </c>
      <c r="E221" s="65">
        <f t="shared" si="3"/>
        <v>20.28</v>
      </c>
    </row>
    <row r="222" spans="1:5" ht="12.75">
      <c r="A222" s="64">
        <v>37111</v>
      </c>
      <c r="C222">
        <v>1.7</v>
      </c>
      <c r="D222">
        <v>9</v>
      </c>
      <c r="E222" s="65">
        <f t="shared" si="3"/>
        <v>15.299999999999999</v>
      </c>
    </row>
    <row r="223" spans="1:5" ht="12.75">
      <c r="A223" s="64">
        <v>37112</v>
      </c>
      <c r="C223">
        <v>1.66</v>
      </c>
      <c r="D223">
        <v>9</v>
      </c>
      <c r="E223" s="65">
        <f t="shared" si="3"/>
        <v>14.94</v>
      </c>
    </row>
    <row r="224" spans="1:5" ht="12.75">
      <c r="A224" s="64">
        <v>37113</v>
      </c>
      <c r="C224">
        <v>1.61</v>
      </c>
      <c r="D224">
        <v>18</v>
      </c>
      <c r="E224" s="65">
        <f t="shared" si="3"/>
        <v>28.98</v>
      </c>
    </row>
    <row r="225" spans="1:5" ht="12.75">
      <c r="A225" s="64">
        <v>37114</v>
      </c>
      <c r="E225" s="65">
        <f t="shared" si="3"/>
        <v>0</v>
      </c>
    </row>
    <row r="226" spans="1:5" ht="12.75">
      <c r="A226" s="64">
        <v>37115</v>
      </c>
      <c r="E226" s="65">
        <f t="shared" si="3"/>
        <v>0</v>
      </c>
    </row>
    <row r="227" spans="1:5" ht="12.75">
      <c r="A227" s="64">
        <v>37116</v>
      </c>
      <c r="C227">
        <v>1.59</v>
      </c>
      <c r="D227">
        <v>6</v>
      </c>
      <c r="E227" s="65">
        <f t="shared" si="3"/>
        <v>9.540000000000001</v>
      </c>
    </row>
    <row r="228" spans="1:5" ht="12.75">
      <c r="A228" s="64">
        <v>37117</v>
      </c>
      <c r="C228">
        <v>1.6</v>
      </c>
      <c r="D228">
        <v>8</v>
      </c>
      <c r="E228" s="65">
        <f t="shared" si="3"/>
        <v>12.8</v>
      </c>
    </row>
    <row r="229" spans="1:5" ht="12.75">
      <c r="A229" s="64">
        <v>37118</v>
      </c>
      <c r="C229">
        <v>1.63</v>
      </c>
      <c r="D229">
        <v>30</v>
      </c>
      <c r="E229" s="65">
        <f t="shared" si="3"/>
        <v>48.9</v>
      </c>
    </row>
    <row r="230" spans="1:5" ht="12.75">
      <c r="A230" s="64">
        <v>37119</v>
      </c>
      <c r="C230">
        <v>1.66</v>
      </c>
      <c r="D230">
        <v>31</v>
      </c>
      <c r="E230" s="65">
        <f t="shared" si="3"/>
        <v>51.46</v>
      </c>
    </row>
    <row r="231" spans="1:5" ht="12.75">
      <c r="A231" s="64">
        <v>37120</v>
      </c>
      <c r="C231">
        <v>1.63</v>
      </c>
      <c r="D231">
        <v>23</v>
      </c>
      <c r="E231" s="65">
        <f t="shared" si="3"/>
        <v>37.489999999999995</v>
      </c>
    </row>
    <row r="232" spans="1:5" ht="12.75">
      <c r="A232" s="64">
        <v>37121</v>
      </c>
      <c r="E232" s="65">
        <f t="shared" si="3"/>
        <v>0</v>
      </c>
    </row>
    <row r="233" spans="1:5" ht="12.75">
      <c r="A233" s="64">
        <v>37122</v>
      </c>
      <c r="E233" s="65">
        <f t="shared" si="3"/>
        <v>0</v>
      </c>
    </row>
    <row r="234" spans="1:5" ht="12.75">
      <c r="A234" s="64">
        <v>37123</v>
      </c>
      <c r="C234">
        <v>1.61</v>
      </c>
      <c r="D234">
        <v>6</v>
      </c>
      <c r="E234" s="65">
        <f t="shared" si="3"/>
        <v>9.66</v>
      </c>
    </row>
    <row r="235" spans="1:5" ht="12.75">
      <c r="A235" s="64">
        <v>37124</v>
      </c>
      <c r="C235">
        <v>1.63</v>
      </c>
      <c r="D235">
        <v>5</v>
      </c>
      <c r="E235" s="65">
        <f t="shared" si="3"/>
        <v>8.149999999999999</v>
      </c>
    </row>
    <row r="236" spans="1:5" ht="12.75">
      <c r="A236" s="64">
        <v>37125</v>
      </c>
      <c r="C236">
        <v>1.65</v>
      </c>
      <c r="D236">
        <v>11</v>
      </c>
      <c r="E236" s="65">
        <f t="shared" si="3"/>
        <v>18.15</v>
      </c>
    </row>
    <row r="237" spans="1:5" ht="12.75">
      <c r="A237" s="64">
        <v>37126</v>
      </c>
      <c r="C237">
        <v>1.63</v>
      </c>
      <c r="D237">
        <v>12</v>
      </c>
      <c r="E237" s="65">
        <f t="shared" si="3"/>
        <v>19.56</v>
      </c>
    </row>
    <row r="238" spans="1:5" ht="12.75">
      <c r="A238" s="64">
        <v>37127</v>
      </c>
      <c r="C238">
        <v>1.64</v>
      </c>
      <c r="D238">
        <v>9</v>
      </c>
      <c r="E238" s="65">
        <f t="shared" si="3"/>
        <v>14.76</v>
      </c>
    </row>
    <row r="239" spans="1:5" ht="12.75">
      <c r="A239" s="64">
        <v>37128</v>
      </c>
      <c r="E239" s="65">
        <f t="shared" si="3"/>
        <v>0</v>
      </c>
    </row>
    <row r="240" spans="1:5" ht="12.75">
      <c r="A240" s="64">
        <v>37129</v>
      </c>
      <c r="E240" s="65">
        <f t="shared" si="3"/>
        <v>0</v>
      </c>
    </row>
    <row r="241" spans="1:5" ht="12.75">
      <c r="A241" s="64">
        <v>37130</v>
      </c>
      <c r="C241">
        <v>1.69</v>
      </c>
      <c r="D241">
        <v>14</v>
      </c>
      <c r="E241" s="65">
        <f t="shared" si="3"/>
        <v>23.66</v>
      </c>
    </row>
    <row r="242" spans="1:5" ht="12.75">
      <c r="A242" s="64">
        <v>37131</v>
      </c>
      <c r="C242">
        <v>1.67</v>
      </c>
      <c r="D242">
        <v>24</v>
      </c>
      <c r="E242" s="65">
        <f t="shared" si="3"/>
        <v>40.08</v>
      </c>
    </row>
    <row r="243" spans="1:5" ht="12.75">
      <c r="A243" s="64">
        <v>37132</v>
      </c>
      <c r="C243">
        <v>1.71</v>
      </c>
      <c r="D243">
        <v>16</v>
      </c>
      <c r="E243" s="65">
        <f t="shared" si="3"/>
        <v>27.36</v>
      </c>
    </row>
    <row r="244" spans="1:5" ht="12.75">
      <c r="A244" s="64">
        <v>37133</v>
      </c>
      <c r="C244">
        <v>1.78</v>
      </c>
      <c r="D244">
        <v>63</v>
      </c>
      <c r="E244" s="65">
        <f t="shared" si="3"/>
        <v>112.14</v>
      </c>
    </row>
    <row r="245" spans="1:5" ht="12.75">
      <c r="A245" s="64">
        <v>37134</v>
      </c>
      <c r="E245" s="65">
        <f t="shared" si="3"/>
        <v>0</v>
      </c>
    </row>
    <row r="246" spans="1:5" ht="12.75">
      <c r="A246" s="64">
        <v>37135</v>
      </c>
      <c r="E246" s="65">
        <f t="shared" si="3"/>
        <v>0</v>
      </c>
    </row>
    <row r="247" spans="1:5" ht="12.75">
      <c r="A247" s="64">
        <v>37136</v>
      </c>
      <c r="E247" s="65">
        <f t="shared" si="3"/>
        <v>0</v>
      </c>
    </row>
    <row r="248" spans="1:5" ht="12.75">
      <c r="A248" s="64">
        <v>37137</v>
      </c>
      <c r="C248">
        <v>1.79</v>
      </c>
      <c r="D248">
        <v>37</v>
      </c>
      <c r="E248" s="65">
        <f t="shared" si="3"/>
        <v>66.23</v>
      </c>
    </row>
    <row r="249" spans="1:5" ht="12.75">
      <c r="A249" s="64">
        <v>37138</v>
      </c>
      <c r="C249">
        <v>1.81</v>
      </c>
      <c r="D249">
        <v>43</v>
      </c>
      <c r="E249" s="65">
        <f t="shared" si="3"/>
        <v>77.83</v>
      </c>
    </row>
    <row r="250" spans="1:5" ht="12.75">
      <c r="A250" s="64">
        <v>37139</v>
      </c>
      <c r="C250">
        <v>1.86</v>
      </c>
      <c r="D250">
        <v>70</v>
      </c>
      <c r="E250" s="65">
        <f t="shared" si="3"/>
        <v>130.20000000000002</v>
      </c>
    </row>
    <row r="251" spans="1:5" ht="12.75">
      <c r="A251" s="64">
        <v>37140</v>
      </c>
      <c r="C251">
        <v>1.82</v>
      </c>
      <c r="D251">
        <v>29</v>
      </c>
      <c r="E251" s="65">
        <f t="shared" si="3"/>
        <v>52.78</v>
      </c>
    </row>
    <row r="252" spans="1:5" ht="12.75">
      <c r="A252" s="64">
        <v>37141</v>
      </c>
      <c r="C252">
        <v>1.84</v>
      </c>
      <c r="D252">
        <v>28</v>
      </c>
      <c r="E252" s="65">
        <f t="shared" si="3"/>
        <v>51.52</v>
      </c>
    </row>
    <row r="253" spans="1:5" ht="12.75">
      <c r="A253" s="64">
        <v>37142</v>
      </c>
      <c r="E253" s="65">
        <f t="shared" si="3"/>
        <v>0</v>
      </c>
    </row>
    <row r="254" spans="1:5" ht="12.75">
      <c r="A254" s="64">
        <v>37143</v>
      </c>
      <c r="E254" s="65">
        <f t="shared" si="3"/>
        <v>0</v>
      </c>
    </row>
    <row r="255" spans="1:5" ht="12.75">
      <c r="A255" s="64">
        <v>37144</v>
      </c>
      <c r="C255">
        <v>1.88</v>
      </c>
      <c r="D255">
        <v>41</v>
      </c>
      <c r="E255" s="65">
        <f t="shared" si="3"/>
        <v>77.08</v>
      </c>
    </row>
    <row r="256" spans="1:5" ht="12.75">
      <c r="A256" s="64">
        <v>37145</v>
      </c>
      <c r="C256">
        <v>1.8</v>
      </c>
      <c r="D256">
        <v>25</v>
      </c>
      <c r="E256" s="65">
        <f t="shared" si="3"/>
        <v>45</v>
      </c>
    </row>
    <row r="257" spans="1:5" ht="12.75">
      <c r="A257" s="64">
        <v>37146</v>
      </c>
      <c r="E257" s="65">
        <f t="shared" si="3"/>
        <v>0</v>
      </c>
    </row>
    <row r="258" spans="1:5" ht="12.75">
      <c r="A258" s="64">
        <v>37147</v>
      </c>
      <c r="C258">
        <v>1.65</v>
      </c>
      <c r="D258">
        <v>40</v>
      </c>
      <c r="E258" s="65">
        <f t="shared" si="3"/>
        <v>66</v>
      </c>
    </row>
    <row r="259" spans="1:5" ht="12.75">
      <c r="A259" s="64">
        <v>37148</v>
      </c>
      <c r="C259">
        <v>1.51</v>
      </c>
      <c r="D259">
        <v>35</v>
      </c>
      <c r="E259" s="65">
        <f t="shared" si="3"/>
        <v>52.85</v>
      </c>
    </row>
    <row r="260" spans="1:5" ht="12.75">
      <c r="A260" s="64">
        <v>37149</v>
      </c>
      <c r="E260" s="65">
        <f t="shared" si="3"/>
        <v>0</v>
      </c>
    </row>
    <row r="261" spans="1:5" ht="12.75">
      <c r="A261" s="64">
        <v>37150</v>
      </c>
      <c r="E261" s="65">
        <f aca="true" t="shared" si="4" ref="E261:E324">C261*D261</f>
        <v>0</v>
      </c>
    </row>
    <row r="262" spans="1:5" ht="12.75">
      <c r="A262" s="64">
        <v>37151</v>
      </c>
      <c r="C262">
        <v>1.38</v>
      </c>
      <c r="D262">
        <v>56</v>
      </c>
      <c r="E262" s="65">
        <f t="shared" si="4"/>
        <v>77.28</v>
      </c>
    </row>
    <row r="263" spans="1:5" ht="12.75">
      <c r="A263" s="64">
        <v>37152</v>
      </c>
      <c r="C263">
        <v>1.4</v>
      </c>
      <c r="D263">
        <v>40</v>
      </c>
      <c r="E263" s="65">
        <f t="shared" si="4"/>
        <v>56</v>
      </c>
    </row>
    <row r="264" spans="1:5" ht="12.75">
      <c r="A264" s="64">
        <v>37153</v>
      </c>
      <c r="C264">
        <v>1.48</v>
      </c>
      <c r="D264">
        <v>22</v>
      </c>
      <c r="E264" s="65">
        <f t="shared" si="4"/>
        <v>32.56</v>
      </c>
    </row>
    <row r="265" spans="1:5" ht="12.75">
      <c r="A265" s="64">
        <v>37154</v>
      </c>
      <c r="C265">
        <v>1.41</v>
      </c>
      <c r="D265">
        <v>19</v>
      </c>
      <c r="E265" s="65">
        <f t="shared" si="4"/>
        <v>26.79</v>
      </c>
    </row>
    <row r="266" spans="1:5" ht="12.75">
      <c r="A266" s="64">
        <v>37155</v>
      </c>
      <c r="C266">
        <v>1.38</v>
      </c>
      <c r="D266">
        <v>25</v>
      </c>
      <c r="E266" s="65">
        <f t="shared" si="4"/>
        <v>34.5</v>
      </c>
    </row>
    <row r="267" spans="1:5" ht="12.75">
      <c r="A267" s="64">
        <v>37156</v>
      </c>
      <c r="E267" s="65">
        <f t="shared" si="4"/>
        <v>0</v>
      </c>
    </row>
    <row r="268" spans="1:5" ht="12.75">
      <c r="A268" s="64">
        <v>37157</v>
      </c>
      <c r="E268" s="65">
        <f t="shared" si="4"/>
        <v>0</v>
      </c>
    </row>
    <row r="269" spans="1:5" ht="12.75">
      <c r="A269" s="64">
        <v>37158</v>
      </c>
      <c r="C269">
        <v>1.38</v>
      </c>
      <c r="D269">
        <v>16</v>
      </c>
      <c r="E269" s="65">
        <f t="shared" si="4"/>
        <v>22.08</v>
      </c>
    </row>
    <row r="270" spans="1:5" ht="12.75">
      <c r="A270" s="64">
        <v>37159</v>
      </c>
      <c r="C270">
        <v>1.38</v>
      </c>
      <c r="D270">
        <v>110</v>
      </c>
      <c r="E270" s="65">
        <f t="shared" si="4"/>
        <v>151.79999999999998</v>
      </c>
    </row>
    <row r="271" spans="1:5" ht="12.75">
      <c r="A271" s="64">
        <v>37160</v>
      </c>
      <c r="C271">
        <v>1.4</v>
      </c>
      <c r="D271">
        <v>16</v>
      </c>
      <c r="E271" s="65">
        <f t="shared" si="4"/>
        <v>22.4</v>
      </c>
    </row>
    <row r="272" spans="1:5" ht="12.75">
      <c r="A272" s="64">
        <v>37161</v>
      </c>
      <c r="C272">
        <v>1.43</v>
      </c>
      <c r="D272">
        <v>7</v>
      </c>
      <c r="E272" s="65">
        <f t="shared" si="4"/>
        <v>10.01</v>
      </c>
    </row>
    <row r="273" spans="1:5" ht="12.75">
      <c r="A273" s="64">
        <v>37162</v>
      </c>
      <c r="C273">
        <v>1.42</v>
      </c>
      <c r="D273">
        <v>5</v>
      </c>
      <c r="E273" s="65">
        <f t="shared" si="4"/>
        <v>7.1</v>
      </c>
    </row>
    <row r="274" spans="1:5" ht="12.75">
      <c r="A274" s="64">
        <v>37163</v>
      </c>
      <c r="E274" s="65">
        <f t="shared" si="4"/>
        <v>0</v>
      </c>
    </row>
    <row r="275" spans="1:5" ht="12.75">
      <c r="A275" s="64">
        <v>37164</v>
      </c>
      <c r="E275" s="65">
        <f t="shared" si="4"/>
        <v>0</v>
      </c>
    </row>
    <row r="276" spans="1:5" ht="12.75">
      <c r="A276" s="64">
        <v>37165</v>
      </c>
      <c r="C276">
        <v>1.42</v>
      </c>
      <c r="D276">
        <v>10</v>
      </c>
      <c r="E276" s="65">
        <f t="shared" si="4"/>
        <v>14.2</v>
      </c>
    </row>
    <row r="277" spans="1:5" ht="12.75">
      <c r="A277" s="64">
        <v>37166</v>
      </c>
      <c r="C277">
        <v>1.42</v>
      </c>
      <c r="D277">
        <v>5</v>
      </c>
      <c r="E277" s="65">
        <f t="shared" si="4"/>
        <v>7.1</v>
      </c>
    </row>
    <row r="278" spans="1:5" ht="12.75">
      <c r="A278" s="64">
        <v>37167</v>
      </c>
      <c r="C278">
        <v>1.47</v>
      </c>
      <c r="D278">
        <v>12</v>
      </c>
      <c r="E278" s="65">
        <f t="shared" si="4"/>
        <v>17.64</v>
      </c>
    </row>
    <row r="279" spans="1:5" ht="12.75">
      <c r="A279" s="64">
        <v>37168</v>
      </c>
      <c r="C279">
        <v>1.48</v>
      </c>
      <c r="D279">
        <v>8</v>
      </c>
      <c r="E279" s="65">
        <f t="shared" si="4"/>
        <v>11.84</v>
      </c>
    </row>
    <row r="280" spans="1:5" ht="12.75">
      <c r="A280" s="64">
        <v>37169</v>
      </c>
      <c r="C280">
        <v>1.46</v>
      </c>
      <c r="D280">
        <v>5</v>
      </c>
      <c r="E280" s="65">
        <f t="shared" si="4"/>
        <v>7.3</v>
      </c>
    </row>
    <row r="281" spans="1:5" ht="12.75">
      <c r="A281" s="64">
        <v>37170</v>
      </c>
      <c r="E281" s="65">
        <f t="shared" si="4"/>
        <v>0</v>
      </c>
    </row>
    <row r="282" spans="1:5" ht="12.75">
      <c r="A282" s="64">
        <v>37171</v>
      </c>
      <c r="E282" s="65">
        <f t="shared" si="4"/>
        <v>0</v>
      </c>
    </row>
    <row r="283" spans="1:5" ht="12.75">
      <c r="A283" s="64">
        <v>37172</v>
      </c>
      <c r="C283">
        <v>1.4</v>
      </c>
      <c r="D283">
        <v>5</v>
      </c>
      <c r="E283" s="65">
        <f t="shared" si="4"/>
        <v>7</v>
      </c>
    </row>
    <row r="284" spans="1:5" ht="12.75">
      <c r="A284" s="64">
        <v>37173</v>
      </c>
      <c r="C284">
        <v>1.41</v>
      </c>
      <c r="D284">
        <v>2</v>
      </c>
      <c r="E284" s="65">
        <f t="shared" si="4"/>
        <v>2.82</v>
      </c>
    </row>
    <row r="285" spans="1:5" ht="12.75">
      <c r="A285" s="64">
        <v>37174</v>
      </c>
      <c r="C285">
        <v>1.42</v>
      </c>
      <c r="D285">
        <v>4</v>
      </c>
      <c r="E285" s="65">
        <f t="shared" si="4"/>
        <v>5.68</v>
      </c>
    </row>
    <row r="286" spans="1:5" ht="12.75">
      <c r="A286" s="64">
        <v>37175</v>
      </c>
      <c r="C286">
        <v>1.4</v>
      </c>
      <c r="D286">
        <v>1</v>
      </c>
      <c r="E286" s="65">
        <f t="shared" si="4"/>
        <v>1.4</v>
      </c>
    </row>
    <row r="287" spans="1:5" ht="12.75">
      <c r="A287" s="64">
        <v>37176</v>
      </c>
      <c r="C287">
        <v>1.45</v>
      </c>
      <c r="D287">
        <v>2</v>
      </c>
      <c r="E287" s="65">
        <f t="shared" si="4"/>
        <v>2.9</v>
      </c>
    </row>
    <row r="288" spans="1:5" ht="12.75">
      <c r="A288" s="64">
        <v>37177</v>
      </c>
      <c r="E288" s="65">
        <f t="shared" si="4"/>
        <v>0</v>
      </c>
    </row>
    <row r="289" spans="1:5" ht="12.75">
      <c r="A289" s="64">
        <v>37178</v>
      </c>
      <c r="E289" s="65">
        <f t="shared" si="4"/>
        <v>0</v>
      </c>
    </row>
    <row r="290" spans="1:5" ht="12.75">
      <c r="A290" s="64">
        <v>37179</v>
      </c>
      <c r="C290">
        <v>1.41</v>
      </c>
      <c r="D290">
        <v>5</v>
      </c>
      <c r="E290" s="65">
        <f t="shared" si="4"/>
        <v>7.05</v>
      </c>
    </row>
    <row r="291" spans="1:5" ht="12.75">
      <c r="A291" s="64">
        <v>37180</v>
      </c>
      <c r="C291">
        <v>1.44</v>
      </c>
      <c r="D291">
        <v>2</v>
      </c>
      <c r="E291" s="65">
        <f t="shared" si="4"/>
        <v>2.88</v>
      </c>
    </row>
    <row r="292" spans="1:5" ht="12.75">
      <c r="A292" s="64">
        <v>37181</v>
      </c>
      <c r="C292">
        <v>1.45</v>
      </c>
      <c r="D292">
        <v>9</v>
      </c>
      <c r="E292" s="65">
        <f t="shared" si="4"/>
        <v>13.049999999999999</v>
      </c>
    </row>
    <row r="293" spans="1:5" ht="12.75">
      <c r="A293" s="64">
        <v>37182</v>
      </c>
      <c r="C293">
        <v>1.42</v>
      </c>
      <c r="D293">
        <v>1</v>
      </c>
      <c r="E293" s="65">
        <f t="shared" si="4"/>
        <v>1.42</v>
      </c>
    </row>
    <row r="294" spans="1:5" ht="12.75">
      <c r="A294" s="64">
        <v>37183</v>
      </c>
      <c r="C294">
        <v>1.42</v>
      </c>
      <c r="D294">
        <v>0</v>
      </c>
      <c r="E294" s="65">
        <f t="shared" si="4"/>
        <v>0</v>
      </c>
    </row>
    <row r="295" spans="1:5" ht="12.75">
      <c r="A295" s="64">
        <v>37184</v>
      </c>
      <c r="E295" s="65">
        <f t="shared" si="4"/>
        <v>0</v>
      </c>
    </row>
    <row r="296" spans="1:5" ht="12.75">
      <c r="A296" s="64">
        <v>37185</v>
      </c>
      <c r="E296" s="65">
        <f t="shared" si="4"/>
        <v>0</v>
      </c>
    </row>
    <row r="297" spans="1:5" ht="12.75">
      <c r="A297" s="64">
        <v>37186</v>
      </c>
      <c r="C297">
        <v>1.42</v>
      </c>
      <c r="D297">
        <v>0</v>
      </c>
      <c r="E297" s="65">
        <f t="shared" si="4"/>
        <v>0</v>
      </c>
    </row>
    <row r="298" spans="1:5" ht="12.75">
      <c r="A298" s="64">
        <v>37187</v>
      </c>
      <c r="C298">
        <v>1.46</v>
      </c>
      <c r="D298">
        <v>2</v>
      </c>
      <c r="E298" s="65">
        <f t="shared" si="4"/>
        <v>2.92</v>
      </c>
    </row>
    <row r="299" spans="1:5" ht="12.75">
      <c r="A299" s="64">
        <v>37188</v>
      </c>
      <c r="C299">
        <v>1.47</v>
      </c>
      <c r="D299">
        <v>1</v>
      </c>
      <c r="E299" s="65">
        <f t="shared" si="4"/>
        <v>1.47</v>
      </c>
    </row>
    <row r="300" spans="1:5" ht="12.75">
      <c r="A300" s="64">
        <v>37189</v>
      </c>
      <c r="C300">
        <v>1.47</v>
      </c>
      <c r="D300">
        <v>0</v>
      </c>
      <c r="E300" s="65">
        <f t="shared" si="4"/>
        <v>0</v>
      </c>
    </row>
    <row r="301" spans="1:5" ht="12.75">
      <c r="A301" s="64">
        <v>37190</v>
      </c>
      <c r="C301">
        <v>1.46</v>
      </c>
      <c r="D301">
        <v>5</v>
      </c>
      <c r="E301" s="65">
        <f t="shared" si="4"/>
        <v>7.3</v>
      </c>
    </row>
    <row r="302" spans="1:5" ht="12.75">
      <c r="A302" s="64">
        <v>37191</v>
      </c>
      <c r="E302" s="65">
        <f t="shared" si="4"/>
        <v>0</v>
      </c>
    </row>
    <row r="303" spans="1:5" ht="12.75">
      <c r="A303" s="64">
        <v>37192</v>
      </c>
      <c r="E303" s="65">
        <f t="shared" si="4"/>
        <v>0</v>
      </c>
    </row>
    <row r="304" spans="1:5" ht="12.75">
      <c r="A304" s="64">
        <v>37193</v>
      </c>
      <c r="C304">
        <v>1.46</v>
      </c>
      <c r="D304">
        <v>0</v>
      </c>
      <c r="E304" s="65">
        <f t="shared" si="4"/>
        <v>0</v>
      </c>
    </row>
    <row r="305" spans="1:5" ht="12.75">
      <c r="A305" s="64">
        <v>37194</v>
      </c>
      <c r="C305">
        <v>1.42</v>
      </c>
      <c r="D305">
        <v>3</v>
      </c>
      <c r="E305" s="65">
        <f t="shared" si="4"/>
        <v>4.26</v>
      </c>
    </row>
    <row r="306" spans="1:5" ht="12.75">
      <c r="A306" s="64">
        <v>37195</v>
      </c>
      <c r="C306">
        <v>1.44</v>
      </c>
      <c r="D306">
        <v>2</v>
      </c>
      <c r="E306" s="65">
        <f t="shared" si="4"/>
        <v>2.88</v>
      </c>
    </row>
    <row r="307" spans="1:5" ht="12.75">
      <c r="A307" s="64">
        <v>37196</v>
      </c>
      <c r="C307">
        <v>1.42</v>
      </c>
      <c r="E307" s="65">
        <f t="shared" si="4"/>
        <v>0</v>
      </c>
    </row>
    <row r="308" spans="1:5" ht="12.75">
      <c r="A308" s="64">
        <v>37197</v>
      </c>
      <c r="C308">
        <v>1.44</v>
      </c>
      <c r="E308" s="65">
        <f t="shared" si="4"/>
        <v>0</v>
      </c>
    </row>
    <row r="309" spans="1:5" ht="12.75">
      <c r="A309" s="64">
        <v>37198</v>
      </c>
      <c r="E309" s="65">
        <f t="shared" si="4"/>
        <v>0</v>
      </c>
    </row>
    <row r="310" spans="1:5" ht="12.75">
      <c r="A310" s="64">
        <v>37199</v>
      </c>
      <c r="E310" s="65">
        <f t="shared" si="4"/>
        <v>0</v>
      </c>
    </row>
    <row r="311" spans="1:5" ht="12.75">
      <c r="A311" s="64">
        <v>37200</v>
      </c>
      <c r="C311">
        <v>1.44</v>
      </c>
      <c r="D311">
        <v>0</v>
      </c>
      <c r="E311" s="65">
        <f t="shared" si="4"/>
        <v>0</v>
      </c>
    </row>
    <row r="312" spans="1:5" ht="12.75">
      <c r="A312" s="64">
        <v>37201</v>
      </c>
      <c r="C312">
        <v>1.44</v>
      </c>
      <c r="D312">
        <v>0</v>
      </c>
      <c r="E312" s="65">
        <f t="shared" si="4"/>
        <v>0</v>
      </c>
    </row>
    <row r="313" spans="1:5" ht="12.75">
      <c r="A313" s="64">
        <v>37202</v>
      </c>
      <c r="C313">
        <v>1.44</v>
      </c>
      <c r="D313">
        <v>0</v>
      </c>
      <c r="E313" s="65">
        <f t="shared" si="4"/>
        <v>0</v>
      </c>
    </row>
    <row r="314" spans="1:5" ht="12.75">
      <c r="A314" s="64">
        <v>37203</v>
      </c>
      <c r="C314">
        <v>1.46</v>
      </c>
      <c r="D314">
        <v>1</v>
      </c>
      <c r="E314" s="65">
        <f t="shared" si="4"/>
        <v>1.46</v>
      </c>
    </row>
    <row r="315" spans="1:5" ht="12.75">
      <c r="A315" s="64">
        <v>37204</v>
      </c>
      <c r="C315">
        <v>1.47</v>
      </c>
      <c r="D315">
        <v>1</v>
      </c>
      <c r="E315" s="65">
        <f t="shared" si="4"/>
        <v>1.47</v>
      </c>
    </row>
    <row r="316" spans="1:5" ht="12.75">
      <c r="A316" s="64">
        <v>37205</v>
      </c>
      <c r="E316" s="65">
        <f t="shared" si="4"/>
        <v>0</v>
      </c>
    </row>
    <row r="317" spans="1:5" ht="12.75">
      <c r="A317" s="64">
        <v>37206</v>
      </c>
      <c r="E317" s="65">
        <f t="shared" si="4"/>
        <v>0</v>
      </c>
    </row>
    <row r="318" spans="1:5" ht="12.75">
      <c r="A318" s="64">
        <v>37207</v>
      </c>
      <c r="C318">
        <v>1.48</v>
      </c>
      <c r="D318">
        <v>1</v>
      </c>
      <c r="E318" s="65">
        <f t="shared" si="4"/>
        <v>1.48</v>
      </c>
    </row>
    <row r="319" spans="1:5" ht="12.75">
      <c r="A319" s="64">
        <v>37208</v>
      </c>
      <c r="C319">
        <v>1.45</v>
      </c>
      <c r="D319">
        <v>7</v>
      </c>
      <c r="E319" s="65">
        <f t="shared" si="4"/>
        <v>10.15</v>
      </c>
    </row>
    <row r="320" spans="1:5" ht="12.75">
      <c r="A320" s="64">
        <v>37209</v>
      </c>
      <c r="E320" s="65">
        <f t="shared" si="4"/>
        <v>0</v>
      </c>
    </row>
    <row r="321" spans="1:5" ht="12.75">
      <c r="A321" s="64">
        <v>37210</v>
      </c>
      <c r="C321">
        <v>1.55</v>
      </c>
      <c r="D321">
        <v>4</v>
      </c>
      <c r="E321" s="65">
        <f t="shared" si="4"/>
        <v>6.2</v>
      </c>
    </row>
    <row r="322" spans="1:5" ht="12.75">
      <c r="A322" s="64">
        <v>37211</v>
      </c>
      <c r="C322">
        <v>1.55</v>
      </c>
      <c r="D322">
        <v>3</v>
      </c>
      <c r="E322" s="65">
        <f t="shared" si="4"/>
        <v>4.65</v>
      </c>
    </row>
    <row r="323" spans="1:5" ht="12.75">
      <c r="A323" s="64">
        <v>37212</v>
      </c>
      <c r="E323" s="65">
        <f t="shared" si="4"/>
        <v>0</v>
      </c>
    </row>
    <row r="324" spans="1:5" ht="12.75">
      <c r="A324" s="64">
        <v>37213</v>
      </c>
      <c r="E324" s="65">
        <f t="shared" si="4"/>
        <v>0</v>
      </c>
    </row>
    <row r="325" spans="1:5" ht="12.75">
      <c r="A325" s="64">
        <v>37214</v>
      </c>
      <c r="C325">
        <v>1.55</v>
      </c>
      <c r="D325">
        <v>7</v>
      </c>
      <c r="E325" s="65">
        <f aca="true" t="shared" si="5" ref="E325:E367">C325*D325</f>
        <v>10.85</v>
      </c>
    </row>
    <row r="326" spans="1:5" ht="12.75">
      <c r="A326" s="64">
        <v>37215</v>
      </c>
      <c r="C326">
        <v>1.56</v>
      </c>
      <c r="D326">
        <v>8</v>
      </c>
      <c r="E326" s="65">
        <f t="shared" si="5"/>
        <v>12.48</v>
      </c>
    </row>
    <row r="327" spans="1:5" ht="12.75">
      <c r="A327" s="64">
        <v>37216</v>
      </c>
      <c r="C327">
        <v>1.53</v>
      </c>
      <c r="D327">
        <v>3</v>
      </c>
      <c r="E327" s="65">
        <f t="shared" si="5"/>
        <v>4.59</v>
      </c>
    </row>
    <row r="328" spans="1:5" ht="12.75">
      <c r="A328" s="64">
        <v>37217</v>
      </c>
      <c r="E328" s="65">
        <f t="shared" si="5"/>
        <v>0</v>
      </c>
    </row>
    <row r="329" spans="1:5" ht="12.75">
      <c r="A329" s="64">
        <v>37218</v>
      </c>
      <c r="C329">
        <v>1.57</v>
      </c>
      <c r="D329">
        <v>4</v>
      </c>
      <c r="E329" s="65">
        <f t="shared" si="5"/>
        <v>6.28</v>
      </c>
    </row>
    <row r="330" spans="1:5" ht="12.75">
      <c r="A330" s="64">
        <v>37219</v>
      </c>
      <c r="E330" s="65">
        <f t="shared" si="5"/>
        <v>0</v>
      </c>
    </row>
    <row r="331" spans="1:5" ht="12.75">
      <c r="A331" s="64">
        <v>37220</v>
      </c>
      <c r="E331" s="65">
        <f t="shared" si="5"/>
        <v>0</v>
      </c>
    </row>
    <row r="332" spans="1:5" ht="12.75">
      <c r="A332" s="64">
        <v>37221</v>
      </c>
      <c r="C332">
        <v>1.6</v>
      </c>
      <c r="D332">
        <v>6</v>
      </c>
      <c r="E332" s="65">
        <f t="shared" si="5"/>
        <v>9.600000000000001</v>
      </c>
    </row>
    <row r="333" spans="1:5" ht="12.75">
      <c r="A333" s="64">
        <v>37222</v>
      </c>
      <c r="C333">
        <v>1.61</v>
      </c>
      <c r="D333">
        <v>48</v>
      </c>
      <c r="E333" s="65">
        <f t="shared" si="5"/>
        <v>77.28</v>
      </c>
    </row>
    <row r="334" spans="1:5" ht="12.75">
      <c r="A334" s="64">
        <v>37223</v>
      </c>
      <c r="C334">
        <v>1.57</v>
      </c>
      <c r="D334">
        <v>16</v>
      </c>
      <c r="E334" s="65">
        <f t="shared" si="5"/>
        <v>25.12</v>
      </c>
    </row>
    <row r="335" spans="1:5" ht="12.75">
      <c r="A335" s="64">
        <v>37224</v>
      </c>
      <c r="C335">
        <v>1.59</v>
      </c>
      <c r="D335">
        <v>28</v>
      </c>
      <c r="E335" s="65">
        <f t="shared" si="5"/>
        <v>44.52</v>
      </c>
    </row>
    <row r="336" spans="1:5" ht="12.75">
      <c r="A336" s="64">
        <v>37225</v>
      </c>
      <c r="C336">
        <v>1.59</v>
      </c>
      <c r="D336">
        <v>6</v>
      </c>
      <c r="E336" s="65">
        <f t="shared" si="5"/>
        <v>9.540000000000001</v>
      </c>
    </row>
    <row r="337" spans="1:5" ht="12.75">
      <c r="A337" s="64">
        <v>37226</v>
      </c>
      <c r="E337" s="65">
        <f t="shared" si="5"/>
        <v>0</v>
      </c>
    </row>
    <row r="338" spans="1:5" ht="12.75">
      <c r="A338" s="64">
        <v>37227</v>
      </c>
      <c r="E338" s="65">
        <f t="shared" si="5"/>
        <v>0</v>
      </c>
    </row>
    <row r="339" spans="1:5" ht="12.75">
      <c r="A339" s="64">
        <v>37228</v>
      </c>
      <c r="C339">
        <v>1.6</v>
      </c>
      <c r="D339">
        <v>9</v>
      </c>
      <c r="E339" s="65">
        <f t="shared" si="5"/>
        <v>14.4</v>
      </c>
    </row>
    <row r="340" spans="1:5" ht="12.75">
      <c r="A340" s="64">
        <v>37229</v>
      </c>
      <c r="C340">
        <v>1.6</v>
      </c>
      <c r="D340">
        <v>0</v>
      </c>
      <c r="E340" s="65">
        <f t="shared" si="5"/>
        <v>0</v>
      </c>
    </row>
    <row r="341" spans="1:5" ht="12.75">
      <c r="A341" s="64">
        <v>37230</v>
      </c>
      <c r="C341">
        <v>1.61</v>
      </c>
      <c r="D341">
        <v>2</v>
      </c>
      <c r="E341" s="65">
        <f t="shared" si="5"/>
        <v>3.22</v>
      </c>
    </row>
    <row r="342" spans="1:5" ht="12.75">
      <c r="A342" s="64">
        <v>37231</v>
      </c>
      <c r="C342">
        <v>1.6</v>
      </c>
      <c r="D342">
        <v>20</v>
      </c>
      <c r="E342" s="65">
        <f t="shared" si="5"/>
        <v>32</v>
      </c>
    </row>
    <row r="343" spans="1:5" ht="12.75">
      <c r="A343" s="64">
        <v>37232</v>
      </c>
      <c r="C343">
        <v>1.68</v>
      </c>
      <c r="D343">
        <v>57</v>
      </c>
      <c r="E343" s="65">
        <f t="shared" si="5"/>
        <v>95.75999999999999</v>
      </c>
    </row>
    <row r="344" spans="1:5" ht="12.75">
      <c r="A344" s="64">
        <v>37233</v>
      </c>
      <c r="E344" s="65">
        <f t="shared" si="5"/>
        <v>0</v>
      </c>
    </row>
    <row r="345" spans="1:5" ht="12.75">
      <c r="A345" s="64">
        <v>37234</v>
      </c>
      <c r="E345" s="65">
        <f t="shared" si="5"/>
        <v>0</v>
      </c>
    </row>
    <row r="346" spans="1:5" ht="12.75">
      <c r="A346" s="64">
        <v>37235</v>
      </c>
      <c r="C346">
        <v>1.77</v>
      </c>
      <c r="D346">
        <v>51</v>
      </c>
      <c r="E346" s="65">
        <f t="shared" si="5"/>
        <v>90.27</v>
      </c>
    </row>
    <row r="347" spans="1:5" ht="12.75">
      <c r="A347" s="64">
        <v>37236</v>
      </c>
      <c r="C347">
        <v>1.69</v>
      </c>
      <c r="D347">
        <v>31</v>
      </c>
      <c r="E347" s="65">
        <f t="shared" si="5"/>
        <v>52.39</v>
      </c>
    </row>
    <row r="348" spans="1:5" ht="12.75">
      <c r="A348" s="64">
        <v>37237</v>
      </c>
      <c r="C348">
        <v>1.68</v>
      </c>
      <c r="D348">
        <v>6</v>
      </c>
      <c r="E348" s="65">
        <f t="shared" si="5"/>
        <v>10.08</v>
      </c>
    </row>
    <row r="349" spans="1:5" ht="12.75">
      <c r="A349" s="64">
        <v>37238</v>
      </c>
      <c r="C349">
        <v>1.63</v>
      </c>
      <c r="D349">
        <v>32</v>
      </c>
      <c r="E349" s="65">
        <f t="shared" si="5"/>
        <v>52.16</v>
      </c>
    </row>
    <row r="350" spans="1:5" ht="12.75">
      <c r="A350" s="64">
        <v>37239</v>
      </c>
      <c r="C350">
        <v>1.66</v>
      </c>
      <c r="D350">
        <v>4</v>
      </c>
      <c r="E350" s="65">
        <f t="shared" si="5"/>
        <v>6.64</v>
      </c>
    </row>
    <row r="351" spans="1:5" ht="12.75">
      <c r="A351" s="64">
        <v>37240</v>
      </c>
      <c r="E351" s="65">
        <f t="shared" si="5"/>
        <v>0</v>
      </c>
    </row>
    <row r="352" spans="1:5" ht="12.75">
      <c r="A352" s="64">
        <v>37241</v>
      </c>
      <c r="E352" s="65">
        <f t="shared" si="5"/>
        <v>0</v>
      </c>
    </row>
    <row r="353" spans="1:5" ht="12.75">
      <c r="A353" s="64">
        <v>37242</v>
      </c>
      <c r="E353" s="65">
        <f t="shared" si="5"/>
        <v>0</v>
      </c>
    </row>
    <row r="354" spans="1:5" ht="12.75">
      <c r="A354" s="64">
        <v>37243</v>
      </c>
      <c r="E354" s="65">
        <f t="shared" si="5"/>
        <v>0</v>
      </c>
    </row>
    <row r="355" spans="1:5" ht="12.75">
      <c r="A355" s="64">
        <v>37244</v>
      </c>
      <c r="E355" s="65">
        <f t="shared" si="5"/>
        <v>0</v>
      </c>
    </row>
    <row r="356" spans="1:5" ht="12.75">
      <c r="A356" s="64">
        <v>37245</v>
      </c>
      <c r="C356">
        <v>1.66</v>
      </c>
      <c r="D356">
        <v>11</v>
      </c>
      <c r="E356" s="65">
        <f t="shared" si="5"/>
        <v>18.259999999999998</v>
      </c>
    </row>
    <row r="357" spans="1:5" ht="12.75">
      <c r="A357" s="64">
        <v>37246</v>
      </c>
      <c r="C357">
        <v>1.66</v>
      </c>
      <c r="D357">
        <v>9</v>
      </c>
      <c r="E357" s="65">
        <f t="shared" si="5"/>
        <v>14.94</v>
      </c>
    </row>
    <row r="358" spans="1:5" ht="12.75">
      <c r="A358" s="64">
        <v>37247</v>
      </c>
      <c r="E358" s="65">
        <f t="shared" si="5"/>
        <v>0</v>
      </c>
    </row>
    <row r="359" spans="1:5" ht="12.75">
      <c r="A359" s="64">
        <v>37248</v>
      </c>
      <c r="E359" s="65">
        <f t="shared" si="5"/>
        <v>0</v>
      </c>
    </row>
    <row r="360" spans="1:5" ht="12.75">
      <c r="A360" s="64">
        <v>37249</v>
      </c>
      <c r="C360">
        <v>1.67</v>
      </c>
      <c r="D360">
        <v>14</v>
      </c>
      <c r="E360" s="65">
        <f t="shared" si="5"/>
        <v>23.38</v>
      </c>
    </row>
    <row r="361" spans="1:5" ht="12.75">
      <c r="A361" s="64">
        <v>37250</v>
      </c>
      <c r="E361" s="65">
        <f t="shared" si="5"/>
        <v>0</v>
      </c>
    </row>
    <row r="362" spans="1:5" ht="12.75">
      <c r="A362" s="64">
        <v>37251</v>
      </c>
      <c r="C362">
        <v>1.68</v>
      </c>
      <c r="D362">
        <v>3</v>
      </c>
      <c r="E362" s="65">
        <f t="shared" si="5"/>
        <v>5.04</v>
      </c>
    </row>
    <row r="363" spans="1:5" ht="12.75">
      <c r="A363" s="64">
        <v>37252</v>
      </c>
      <c r="C363">
        <v>1.69</v>
      </c>
      <c r="D363">
        <v>8</v>
      </c>
      <c r="E363" s="65">
        <f t="shared" si="5"/>
        <v>13.52</v>
      </c>
    </row>
    <row r="364" spans="1:5" ht="12.75">
      <c r="A364" s="64">
        <v>37253</v>
      </c>
      <c r="C364">
        <v>1.68</v>
      </c>
      <c r="D364">
        <v>6</v>
      </c>
      <c r="E364" s="65">
        <f t="shared" si="5"/>
        <v>10.08</v>
      </c>
    </row>
    <row r="365" spans="1:5" ht="12.75">
      <c r="A365" s="64">
        <v>37254</v>
      </c>
      <c r="E365" s="65">
        <f t="shared" si="5"/>
        <v>0</v>
      </c>
    </row>
    <row r="366" spans="1:5" ht="12.75">
      <c r="A366" s="64">
        <v>37255</v>
      </c>
      <c r="E366" s="65">
        <f t="shared" si="5"/>
        <v>0</v>
      </c>
    </row>
    <row r="367" spans="1:5" ht="12.75">
      <c r="A367" s="64">
        <v>37256</v>
      </c>
      <c r="C367">
        <v>1.69</v>
      </c>
      <c r="D367">
        <v>6</v>
      </c>
      <c r="E367" s="65">
        <f t="shared" si="5"/>
        <v>10.14</v>
      </c>
    </row>
    <row r="369" spans="2:5" ht="12.75">
      <c r="B369" s="90" t="s">
        <v>2</v>
      </c>
      <c r="C369">
        <f>E369/D369</f>
        <v>1.6060236578707916</v>
      </c>
      <c r="D369">
        <f>SUM(D3:D368)</f>
        <v>2198</v>
      </c>
      <c r="E369">
        <f>SUM(E3:E368)</f>
        <v>3530.04</v>
      </c>
    </row>
    <row r="370" spans="2:5" ht="12.75">
      <c r="B370" t="s">
        <v>3</v>
      </c>
      <c r="C370">
        <f>E370/D370</f>
        <v>1.6110080645161289</v>
      </c>
      <c r="D370" s="88">
        <f>SUM(D276:D367)</f>
        <v>496</v>
      </c>
      <c r="E370" s="65">
        <f>SUM(E276:E367)</f>
        <v>799.06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10.00390625" style="0" customWidth="1"/>
    <col min="3" max="5" width="12.7109375" style="62" customWidth="1"/>
  </cols>
  <sheetData>
    <row r="1" ht="12.75">
      <c r="A1" s="63" t="s">
        <v>4</v>
      </c>
    </row>
    <row r="2" spans="1:5" ht="12.75">
      <c r="A2" s="66"/>
      <c r="B2" s="67"/>
      <c r="C2" s="68" t="s">
        <v>5</v>
      </c>
      <c r="D2" s="68" t="s">
        <v>6</v>
      </c>
      <c r="E2" s="69"/>
    </row>
    <row r="3" spans="1:5" ht="12.75">
      <c r="A3" s="70" t="s">
        <v>7</v>
      </c>
      <c r="B3" s="71"/>
      <c r="C3" s="72">
        <v>8720322</v>
      </c>
      <c r="D3" s="72"/>
      <c r="E3" s="73"/>
    </row>
    <row r="4" spans="1:5" ht="12.75">
      <c r="A4" s="70"/>
      <c r="B4" s="71"/>
      <c r="C4" s="72"/>
      <c r="D4" s="72"/>
      <c r="E4" s="73"/>
    </row>
    <row r="5" spans="1:5" ht="12.75">
      <c r="A5" s="70" t="s">
        <v>8</v>
      </c>
      <c r="B5" s="71"/>
      <c r="C5" s="72"/>
      <c r="D5" s="72">
        <v>40008250</v>
      </c>
      <c r="E5" s="73"/>
    </row>
    <row r="6" spans="1:5" ht="12.75">
      <c r="A6" s="70" t="s">
        <v>9</v>
      </c>
      <c r="B6" s="71"/>
      <c r="C6" s="72"/>
      <c r="D6" s="72"/>
      <c r="E6" s="73"/>
    </row>
    <row r="7" spans="1:5" ht="12.75">
      <c r="A7" s="70"/>
      <c r="B7" s="71"/>
      <c r="C7" s="72"/>
      <c r="D7" s="72"/>
      <c r="E7" s="73"/>
    </row>
    <row r="8" spans="1:5" ht="12.75">
      <c r="A8" s="70" t="s">
        <v>10</v>
      </c>
      <c r="B8" s="71"/>
      <c r="C8" s="91">
        <v>1.606</v>
      </c>
      <c r="D8" s="72"/>
      <c r="E8" s="73"/>
    </row>
    <row r="9" spans="1:5" ht="12.75">
      <c r="A9" s="70" t="s">
        <v>11</v>
      </c>
      <c r="B9" s="71"/>
      <c r="C9" s="72"/>
      <c r="D9" s="72"/>
      <c r="E9" s="73"/>
    </row>
    <row r="10" spans="1:5" ht="12.75">
      <c r="A10" s="70"/>
      <c r="B10" s="71"/>
      <c r="C10" s="72"/>
      <c r="D10" s="72"/>
      <c r="E10" s="73"/>
    </row>
    <row r="11" spans="1:5" ht="12.75">
      <c r="A11" s="70" t="s">
        <v>12</v>
      </c>
      <c r="B11" s="71"/>
      <c r="C11" s="72"/>
      <c r="D11" s="72">
        <f>1943000+11000</f>
        <v>1954000</v>
      </c>
      <c r="E11" s="73"/>
    </row>
    <row r="12" spans="1:5" ht="12.75">
      <c r="A12" s="70"/>
      <c r="B12" s="71"/>
      <c r="C12" s="72"/>
      <c r="D12" s="72"/>
      <c r="E12" s="73"/>
    </row>
    <row r="13" spans="1:5" ht="12.75">
      <c r="A13" s="70" t="s">
        <v>13</v>
      </c>
      <c r="B13" s="71"/>
      <c r="C13" s="72"/>
      <c r="D13" s="72">
        <v>11000</v>
      </c>
      <c r="E13" s="73"/>
    </row>
    <row r="14" spans="1:5" ht="12.75">
      <c r="A14" s="70"/>
      <c r="B14" s="71"/>
      <c r="C14" s="72"/>
      <c r="D14" s="72"/>
      <c r="E14" s="73"/>
    </row>
    <row r="15" spans="1:5" ht="12.75">
      <c r="A15" s="70" t="s">
        <v>14</v>
      </c>
      <c r="B15" s="71"/>
      <c r="C15" s="72"/>
      <c r="D15" s="72">
        <f>D11-D13</f>
        <v>1943000</v>
      </c>
      <c r="E15" s="73"/>
    </row>
    <row r="16" spans="1:5" ht="12.75">
      <c r="A16" s="70"/>
      <c r="B16" s="71"/>
      <c r="C16" s="72"/>
      <c r="D16" s="72"/>
      <c r="E16" s="73"/>
    </row>
    <row r="17" spans="1:5" ht="12.75">
      <c r="A17" s="70" t="s">
        <v>15</v>
      </c>
      <c r="B17" s="71"/>
      <c r="C17" s="72"/>
      <c r="D17" s="72">
        <v>1473083</v>
      </c>
      <c r="E17" s="73"/>
    </row>
    <row r="18" spans="1:5" ht="12.75">
      <c r="A18" s="70"/>
      <c r="B18" s="71"/>
      <c r="C18" s="72"/>
      <c r="D18" s="72"/>
      <c r="E18" s="73"/>
    </row>
    <row r="19" spans="1:5" ht="12.75">
      <c r="A19" s="70" t="s">
        <v>16</v>
      </c>
      <c r="B19" s="71"/>
      <c r="C19" s="74">
        <v>1.4</v>
      </c>
      <c r="D19" s="72"/>
      <c r="E19" s="73"/>
    </row>
    <row r="20" spans="1:5" ht="12.75">
      <c r="A20" s="70"/>
      <c r="B20" s="71"/>
      <c r="C20" s="72"/>
      <c r="D20" s="72"/>
      <c r="E20" s="73"/>
    </row>
    <row r="21" spans="1:5" ht="12.75">
      <c r="A21" s="70" t="s">
        <v>17</v>
      </c>
      <c r="B21" s="71"/>
      <c r="C21" s="72">
        <f>D15*C19</f>
        <v>2720200</v>
      </c>
      <c r="D21" s="72"/>
      <c r="E21" s="73"/>
    </row>
    <row r="22" spans="1:5" ht="12.75">
      <c r="A22" s="70"/>
      <c r="B22" s="71"/>
      <c r="C22" s="72"/>
      <c r="D22" s="72"/>
      <c r="E22" s="73"/>
    </row>
    <row r="23" spans="1:5" ht="12.75">
      <c r="A23" s="70" t="s">
        <v>18</v>
      </c>
      <c r="B23" s="71"/>
      <c r="C23" s="75">
        <v>36931</v>
      </c>
      <c r="D23" s="72"/>
      <c r="E23" s="73"/>
    </row>
    <row r="24" spans="1:5" ht="12.75">
      <c r="A24" s="70"/>
      <c r="B24" s="71"/>
      <c r="C24" s="72"/>
      <c r="D24" s="72"/>
      <c r="E24" s="73"/>
    </row>
    <row r="25" spans="1:5" ht="12.75">
      <c r="A25" s="70" t="s">
        <v>19</v>
      </c>
      <c r="B25" s="71"/>
      <c r="C25" s="72">
        <f>C21*7.8%/365*234*0.72</f>
        <v>97937.9317479452</v>
      </c>
      <c r="D25" s="72"/>
      <c r="E25" s="73"/>
    </row>
    <row r="26" spans="1:5" ht="12.75">
      <c r="A26" s="76"/>
      <c r="B26" s="77"/>
      <c r="C26" s="78"/>
      <c r="D26" s="78"/>
      <c r="E26" s="79"/>
    </row>
    <row r="28" spans="1:5" ht="12.75">
      <c r="A28" s="80" t="s">
        <v>20</v>
      </c>
      <c r="B28" s="67"/>
      <c r="C28" s="81"/>
      <c r="D28" s="81"/>
      <c r="E28" s="69"/>
    </row>
    <row r="29" spans="1:5" ht="12.75">
      <c r="A29" s="70"/>
      <c r="B29" s="71"/>
      <c r="C29" s="82" t="s">
        <v>21</v>
      </c>
      <c r="D29" s="83" t="s">
        <v>22</v>
      </c>
      <c r="E29" s="84" t="s">
        <v>23</v>
      </c>
    </row>
    <row r="30" spans="1:5" ht="12.75">
      <c r="A30" s="70"/>
      <c r="B30" s="71"/>
      <c r="C30" s="85" t="s">
        <v>5</v>
      </c>
      <c r="D30" s="85" t="s">
        <v>5</v>
      </c>
      <c r="E30" s="73"/>
    </row>
    <row r="31" spans="1:5" ht="12.75">
      <c r="A31" s="70" t="s">
        <v>24</v>
      </c>
      <c r="B31" s="71"/>
      <c r="C31" s="72"/>
      <c r="D31" s="72">
        <f>C3</f>
        <v>8720322</v>
      </c>
      <c r="E31" s="73"/>
    </row>
    <row r="32" spans="1:5" ht="12.75">
      <c r="A32" s="70"/>
      <c r="B32" s="71"/>
      <c r="C32" s="72"/>
      <c r="D32" s="72"/>
      <c r="E32" s="73"/>
    </row>
    <row r="33" spans="1:5" ht="12.75">
      <c r="A33" s="70" t="s">
        <v>25</v>
      </c>
      <c r="B33" s="71"/>
      <c r="C33" s="72"/>
      <c r="D33" s="72"/>
      <c r="E33" s="73"/>
    </row>
    <row r="34" spans="1:5" ht="12.75">
      <c r="A34" s="70" t="s">
        <v>26</v>
      </c>
      <c r="B34" s="71"/>
      <c r="C34" s="72"/>
      <c r="D34" s="72"/>
      <c r="E34" s="73">
        <v>40008250</v>
      </c>
    </row>
    <row r="35" spans="1:5" ht="12.75">
      <c r="A35" s="70"/>
      <c r="B35" s="71"/>
      <c r="C35" s="72"/>
      <c r="D35" s="72"/>
      <c r="E35" s="73"/>
    </row>
    <row r="36" spans="1:5" ht="12.75">
      <c r="A36" s="86" t="s">
        <v>27</v>
      </c>
      <c r="B36" s="71"/>
      <c r="C36" s="87">
        <f>D31/E34</f>
        <v>0.21796309511163323</v>
      </c>
      <c r="D36" s="72"/>
      <c r="E36" s="73"/>
    </row>
    <row r="37" spans="1:5" ht="12.75">
      <c r="A37" s="70"/>
      <c r="B37" s="71"/>
      <c r="C37" s="72"/>
      <c r="D37" s="72"/>
      <c r="E37" s="73"/>
    </row>
    <row r="38" spans="1:5" ht="12.75">
      <c r="A38" s="70" t="s">
        <v>28</v>
      </c>
      <c r="B38" s="71"/>
      <c r="C38" s="72"/>
      <c r="D38" s="72"/>
      <c r="E38" s="73">
        <f>D17</f>
        <v>1473083</v>
      </c>
    </row>
    <row r="39" spans="1:5" ht="12.75">
      <c r="A39" s="70"/>
      <c r="B39" s="71"/>
      <c r="C39" s="72"/>
      <c r="D39" s="72"/>
      <c r="E39" s="73"/>
    </row>
    <row r="40" spans="1:5" ht="12.75">
      <c r="A40" s="70" t="s">
        <v>29</v>
      </c>
      <c r="B40" s="71"/>
      <c r="C40" s="72"/>
      <c r="D40" s="72"/>
      <c r="E40" s="73"/>
    </row>
    <row r="41" spans="1:5" ht="12.75">
      <c r="A41" s="70" t="s">
        <v>30</v>
      </c>
      <c r="B41" s="71"/>
      <c r="C41" s="72"/>
      <c r="D41" s="72"/>
      <c r="E41" s="73"/>
    </row>
    <row r="42" spans="1:5" ht="12.75">
      <c r="A42" s="70" t="s">
        <v>31</v>
      </c>
      <c r="B42" s="71"/>
      <c r="C42" s="72"/>
      <c r="D42" s="72"/>
      <c r="E42" s="73">
        <f>-E38*1.4/1.606</f>
        <v>-1284132.1295143212</v>
      </c>
    </row>
    <row r="43" spans="1:5" ht="12.75">
      <c r="A43" s="70"/>
      <c r="B43" s="71"/>
      <c r="C43" s="72"/>
      <c r="D43" s="72"/>
      <c r="E43" s="73"/>
    </row>
    <row r="44" spans="1:5" ht="12.75">
      <c r="A44" s="86" t="s">
        <v>32</v>
      </c>
      <c r="B44" s="71"/>
      <c r="C44" s="87">
        <f>D44/E44</f>
        <v>0.21693853828520668</v>
      </c>
      <c r="D44" s="72">
        <f>SUM(D31:D43)</f>
        <v>8720322</v>
      </c>
      <c r="E44" s="73">
        <f>SUM(E31:E43)</f>
        <v>40197200.87048568</v>
      </c>
    </row>
    <row r="45" spans="1:5" ht="12.75">
      <c r="A45" s="76"/>
      <c r="B45" s="77"/>
      <c r="C45" s="78"/>
      <c r="D45" s="78"/>
      <c r="E45" s="79"/>
    </row>
    <row r="47" ht="12.75">
      <c r="A47" t="s">
        <v>33</v>
      </c>
    </row>
    <row r="48" ht="12.75">
      <c r="A48" t="s">
        <v>34</v>
      </c>
    </row>
    <row r="49" ht="12.75">
      <c r="A49" t="s">
        <v>35</v>
      </c>
    </row>
    <row r="51" ht="12.75">
      <c r="A51" t="s">
        <v>36</v>
      </c>
    </row>
    <row r="52" ht="12.75">
      <c r="A52" t="s">
        <v>37</v>
      </c>
    </row>
  </sheetData>
  <printOptions/>
  <pageMargins left="0.75" right="0.29" top="1" bottom="0.42" header="0.5" footer="0.2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0"/>
  <sheetViews>
    <sheetView showGridLines="0" tabSelected="1" workbookViewId="0" topLeftCell="A1">
      <selection activeCell="E5" sqref="E5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25.140625" style="2" customWidth="1"/>
    <col min="5" max="5" width="11.8515625" style="3" customWidth="1"/>
    <col min="6" max="6" width="16.7109375" style="2" customWidth="1"/>
    <col min="7" max="7" width="11.8515625" style="2" customWidth="1"/>
    <col min="8" max="8" width="16.7109375" style="2" customWidth="1"/>
    <col min="9" max="9" width="4.140625" style="2" customWidth="1"/>
    <col min="10" max="16384" width="9.140625" style="2" customWidth="1"/>
  </cols>
  <sheetData>
    <row r="2" spans="1:5" ht="15.75">
      <c r="A2" s="1" t="s">
        <v>38</v>
      </c>
      <c r="C2" s="3"/>
      <c r="E2" s="2"/>
    </row>
    <row r="3" spans="1:5" ht="12.75">
      <c r="A3" s="4" t="s">
        <v>39</v>
      </c>
      <c r="C3" s="3"/>
      <c r="E3" s="2"/>
    </row>
    <row r="4" spans="3:5" ht="12.75">
      <c r="C4" s="3"/>
      <c r="E4" s="2"/>
    </row>
    <row r="5" spans="1:9" ht="12.75">
      <c r="A5" s="4" t="s">
        <v>40</v>
      </c>
      <c r="C5" s="3"/>
      <c r="E5" s="2"/>
      <c r="H5" s="54" t="s">
        <v>41</v>
      </c>
      <c r="I5"/>
    </row>
    <row r="6" spans="1:5" ht="12.75">
      <c r="A6" s="4"/>
      <c r="C6" s="3"/>
      <c r="E6" s="2"/>
    </row>
    <row r="7" ht="12.75">
      <c r="A7" s="2" t="s">
        <v>42</v>
      </c>
    </row>
    <row r="9" spans="1:5" ht="12.75">
      <c r="A9" s="30"/>
      <c r="C9" s="3"/>
      <c r="E9" s="2"/>
    </row>
    <row r="10" ht="12.75">
      <c r="A10" s="4" t="s">
        <v>43</v>
      </c>
    </row>
    <row r="13" spans="5:8" s="8" customFormat="1" ht="5.25">
      <c r="E13" s="9"/>
      <c r="F13" s="10"/>
      <c r="G13" s="16"/>
      <c r="H13" s="10"/>
    </row>
    <row r="14" spans="4:8" ht="12.75">
      <c r="D14" s="5"/>
      <c r="E14" s="11" t="s">
        <v>44</v>
      </c>
      <c r="F14" s="12"/>
      <c r="G14" s="17" t="s">
        <v>45</v>
      </c>
      <c r="H14" s="12"/>
    </row>
    <row r="15" spans="5:8" s="8" customFormat="1" ht="5.25">
      <c r="E15" s="14"/>
      <c r="F15" s="15"/>
      <c r="G15" s="18"/>
      <c r="H15" s="15"/>
    </row>
    <row r="16" spans="5:8" s="8" customFormat="1" ht="5.25">
      <c r="E16" s="25"/>
      <c r="F16" s="19"/>
      <c r="G16" s="16"/>
      <c r="H16" s="19"/>
    </row>
    <row r="17" spans="5:8" ht="12.75">
      <c r="E17" s="13" t="s">
        <v>46</v>
      </c>
      <c r="F17" s="22" t="s">
        <v>47</v>
      </c>
      <c r="G17" s="21" t="s">
        <v>46</v>
      </c>
      <c r="H17" s="22" t="s">
        <v>47</v>
      </c>
    </row>
    <row r="18" spans="5:8" ht="12.75">
      <c r="E18" s="13" t="s">
        <v>48</v>
      </c>
      <c r="F18" s="22" t="s">
        <v>49</v>
      </c>
      <c r="G18" s="21" t="s">
        <v>48</v>
      </c>
      <c r="H18" s="22" t="s">
        <v>49</v>
      </c>
    </row>
    <row r="19" spans="5:8" ht="12.75">
      <c r="E19" s="13" t="s">
        <v>50</v>
      </c>
      <c r="F19" s="22" t="s">
        <v>50</v>
      </c>
      <c r="G19" s="21" t="s">
        <v>51</v>
      </c>
      <c r="H19" s="22" t="s">
        <v>52</v>
      </c>
    </row>
    <row r="20" spans="5:8" ht="12.75">
      <c r="E20" s="57">
        <v>37256</v>
      </c>
      <c r="F20" s="57">
        <v>36891</v>
      </c>
      <c r="G20" s="57">
        <v>37256</v>
      </c>
      <c r="H20" s="58">
        <v>36891</v>
      </c>
    </row>
    <row r="21" spans="5:8" ht="12.75">
      <c r="E21" s="13" t="s">
        <v>53</v>
      </c>
      <c r="F21" s="22" t="s">
        <v>53</v>
      </c>
      <c r="G21" s="21" t="s">
        <v>53</v>
      </c>
      <c r="H21" s="22" t="s">
        <v>53</v>
      </c>
    </row>
    <row r="22" spans="5:8" s="8" customFormat="1" ht="5.25">
      <c r="E22" s="26"/>
      <c r="F22" s="20"/>
      <c r="G22" s="18"/>
      <c r="H22" s="20"/>
    </row>
    <row r="23" spans="5:8" s="8" customFormat="1" ht="5.25">
      <c r="E23" s="23"/>
      <c r="F23" s="42"/>
      <c r="G23" s="42"/>
      <c r="H23" s="42"/>
    </row>
    <row r="24" spans="1:8" ht="12.75">
      <c r="A24" s="7" t="s">
        <v>54</v>
      </c>
      <c r="B24" s="2" t="s">
        <v>55</v>
      </c>
      <c r="C24" s="2" t="s">
        <v>56</v>
      </c>
      <c r="E24" s="24">
        <v>33416</v>
      </c>
      <c r="F24" s="43">
        <v>28687</v>
      </c>
      <c r="G24" s="44">
        <v>128980</v>
      </c>
      <c r="H24" s="43">
        <v>127796</v>
      </c>
    </row>
    <row r="25" spans="5:8" s="8" customFormat="1" ht="5.25">
      <c r="E25" s="14"/>
      <c r="F25" s="45"/>
      <c r="G25" s="14"/>
      <c r="H25" s="45"/>
    </row>
    <row r="26" spans="5:8" s="8" customFormat="1" ht="5.25">
      <c r="E26" s="23"/>
      <c r="F26" s="42"/>
      <c r="G26" s="42"/>
      <c r="H26" s="42"/>
    </row>
    <row r="27" spans="1:8" ht="12.75">
      <c r="A27" s="6"/>
      <c r="B27" s="2" t="s">
        <v>57</v>
      </c>
      <c r="C27" s="2" t="s">
        <v>58</v>
      </c>
      <c r="E27" s="24">
        <v>2</v>
      </c>
      <c r="F27" s="43">
        <v>2</v>
      </c>
      <c r="G27" s="44">
        <v>4</v>
      </c>
      <c r="H27" s="43">
        <v>22</v>
      </c>
    </row>
    <row r="28" spans="5:8" s="8" customFormat="1" ht="5.25">
      <c r="E28" s="14"/>
      <c r="F28" s="45"/>
      <c r="G28" s="14"/>
      <c r="H28" s="45"/>
    </row>
    <row r="29" spans="5:8" s="8" customFormat="1" ht="5.25">
      <c r="E29" s="23"/>
      <c r="F29" s="42"/>
      <c r="G29" s="42"/>
      <c r="H29" s="42"/>
    </row>
    <row r="30" spans="2:8" ht="12.75">
      <c r="B30" s="2" t="s">
        <v>59</v>
      </c>
      <c r="C30" s="2" t="s">
        <v>60</v>
      </c>
      <c r="E30" s="24">
        <v>251</v>
      </c>
      <c r="F30" s="43">
        <v>898</v>
      </c>
      <c r="G30" s="44">
        <v>739</v>
      </c>
      <c r="H30" s="43">
        <v>2839</v>
      </c>
    </row>
    <row r="31" spans="5:8" s="8" customFormat="1" ht="5.25">
      <c r="E31" s="14"/>
      <c r="F31" s="45"/>
      <c r="G31" s="14"/>
      <c r="H31" s="45"/>
    </row>
    <row r="32" spans="5:8" s="8" customFormat="1" ht="5.25">
      <c r="E32" s="23"/>
      <c r="F32" s="42"/>
      <c r="G32" s="42"/>
      <c r="H32" s="42"/>
    </row>
    <row r="33" spans="1:8" ht="12.75">
      <c r="A33" s="7" t="s">
        <v>61</v>
      </c>
      <c r="B33" s="2" t="s">
        <v>55</v>
      </c>
      <c r="C33" s="2" t="s">
        <v>62</v>
      </c>
      <c r="E33" s="24">
        <f>E49-E46-E43-E40</f>
        <v>4564</v>
      </c>
      <c r="F33" s="44">
        <f>F49-F46-F43-F40</f>
        <v>3308</v>
      </c>
      <c r="G33" s="44">
        <f>G49-G46-G43-G40</f>
        <v>19226</v>
      </c>
      <c r="H33" s="44">
        <f>H49-H46-H43-H40</f>
        <v>21229</v>
      </c>
    </row>
    <row r="34" spans="3:8" ht="12.75">
      <c r="C34" s="2" t="s">
        <v>63</v>
      </c>
      <c r="E34" s="24"/>
      <c r="F34" s="46"/>
      <c r="G34" s="44"/>
      <c r="H34" s="44"/>
    </row>
    <row r="35" spans="3:8" ht="12.75">
      <c r="C35" s="2" t="s">
        <v>64</v>
      </c>
      <c r="E35" s="24"/>
      <c r="F35" s="46"/>
      <c r="G35" s="44"/>
      <c r="H35" s="44"/>
    </row>
    <row r="36" spans="3:8" ht="12.75">
      <c r="C36" s="2" t="s">
        <v>65</v>
      </c>
      <c r="E36" s="24"/>
      <c r="F36" s="46"/>
      <c r="G36" s="44"/>
      <c r="H36" s="44"/>
    </row>
    <row r="37" spans="3:8" ht="12.75">
      <c r="C37" s="2" t="s">
        <v>66</v>
      </c>
      <c r="E37" s="24"/>
      <c r="F37" s="46"/>
      <c r="G37" s="44"/>
      <c r="H37" s="44"/>
    </row>
    <row r="38" spans="5:8" s="8" customFormat="1" ht="5.25">
      <c r="E38" s="14"/>
      <c r="F38" s="45"/>
      <c r="G38" s="14"/>
      <c r="H38" s="45"/>
    </row>
    <row r="39" spans="5:8" s="8" customFormat="1" ht="5.25">
      <c r="E39" s="23"/>
      <c r="F39" s="42"/>
      <c r="G39" s="42"/>
      <c r="H39" s="42"/>
    </row>
    <row r="40" spans="2:8" ht="12.75">
      <c r="B40" s="2" t="s">
        <v>57</v>
      </c>
      <c r="C40" s="2" t="s">
        <v>67</v>
      </c>
      <c r="E40" s="24">
        <v>-417</v>
      </c>
      <c r="F40" s="43">
        <v>-609</v>
      </c>
      <c r="G40" s="44">
        <v>-2414</v>
      </c>
      <c r="H40" s="43">
        <v>-2963</v>
      </c>
    </row>
    <row r="41" spans="5:8" s="8" customFormat="1" ht="5.25">
      <c r="E41" s="14"/>
      <c r="F41" s="45"/>
      <c r="G41" s="14"/>
      <c r="H41" s="45"/>
    </row>
    <row r="42" spans="5:8" s="8" customFormat="1" ht="5.25">
      <c r="E42" s="23"/>
      <c r="F42" s="42"/>
      <c r="G42" s="42"/>
      <c r="H42" s="42"/>
    </row>
    <row r="43" spans="2:8" ht="12.75">
      <c r="B43" s="2" t="s">
        <v>59</v>
      </c>
      <c r="C43" s="2" t="s">
        <v>68</v>
      </c>
      <c r="E43" s="24">
        <v>-1786</v>
      </c>
      <c r="F43" s="43">
        <v>-1512</v>
      </c>
      <c r="G43" s="44">
        <v>-6612</v>
      </c>
      <c r="H43" s="43">
        <v>-6149</v>
      </c>
    </row>
    <row r="44" spans="5:8" s="8" customFormat="1" ht="5.25">
      <c r="E44" s="14"/>
      <c r="F44" s="45"/>
      <c r="G44" s="14"/>
      <c r="H44" s="45"/>
    </row>
    <row r="45" spans="5:8" s="8" customFormat="1" ht="5.25">
      <c r="E45" s="23"/>
      <c r="F45" s="42"/>
      <c r="G45" s="42"/>
      <c r="H45" s="42"/>
    </row>
    <row r="46" spans="2:8" ht="12.75">
      <c r="B46" s="2" t="s">
        <v>69</v>
      </c>
      <c r="C46" s="2" t="s">
        <v>70</v>
      </c>
      <c r="E46" s="24">
        <v>0</v>
      </c>
      <c r="F46" s="43">
        <v>0</v>
      </c>
      <c r="G46" s="44">
        <v>0</v>
      </c>
      <c r="H46" s="43">
        <v>0</v>
      </c>
    </row>
    <row r="47" spans="5:8" s="8" customFormat="1" ht="5.25">
      <c r="E47" s="14"/>
      <c r="F47" s="45"/>
      <c r="G47" s="14"/>
      <c r="H47" s="45"/>
    </row>
    <row r="48" spans="5:8" s="8" customFormat="1" ht="5.25">
      <c r="E48" s="23"/>
      <c r="F48" s="42"/>
      <c r="G48" s="42"/>
      <c r="H48" s="42"/>
    </row>
    <row r="49" spans="2:8" ht="12.75">
      <c r="B49" s="2" t="s">
        <v>71</v>
      </c>
      <c r="C49" s="2" t="s">
        <v>72</v>
      </c>
      <c r="E49" s="24">
        <v>2361</v>
      </c>
      <c r="F49" s="24">
        <v>1187</v>
      </c>
      <c r="G49" s="24">
        <v>10200</v>
      </c>
      <c r="H49" s="24">
        <v>12117</v>
      </c>
    </row>
    <row r="50" spans="3:8" ht="12.75">
      <c r="C50" s="2" t="s">
        <v>73</v>
      </c>
      <c r="E50" s="24"/>
      <c r="F50" s="46"/>
      <c r="G50" s="44"/>
      <c r="H50" s="44"/>
    </row>
    <row r="51" spans="3:8" ht="12.75">
      <c r="C51" s="2" t="s">
        <v>66</v>
      </c>
      <c r="E51" s="24"/>
      <c r="F51" s="46"/>
      <c r="G51" s="44"/>
      <c r="H51" s="44"/>
    </row>
    <row r="52" spans="5:8" s="8" customFormat="1" ht="5.25">
      <c r="E52" s="14"/>
      <c r="F52" s="45"/>
      <c r="G52" s="14"/>
      <c r="H52" s="45"/>
    </row>
    <row r="53" spans="5:8" s="8" customFormat="1" ht="5.25">
      <c r="E53" s="23"/>
      <c r="F53" s="42"/>
      <c r="G53" s="42"/>
      <c r="H53" s="42"/>
    </row>
    <row r="54" spans="2:8" ht="12.75">
      <c r="B54" s="2" t="s">
        <v>74</v>
      </c>
      <c r="C54" s="2" t="s">
        <v>75</v>
      </c>
      <c r="E54" s="24">
        <v>0</v>
      </c>
      <c r="F54" s="43">
        <v>0</v>
      </c>
      <c r="G54" s="44">
        <v>0</v>
      </c>
      <c r="H54" s="43">
        <v>0</v>
      </c>
    </row>
    <row r="55" spans="3:8" ht="12.75">
      <c r="C55" s="2" t="s">
        <v>76</v>
      </c>
      <c r="E55" s="24"/>
      <c r="F55" s="46"/>
      <c r="G55" s="44"/>
      <c r="H55" s="44"/>
    </row>
    <row r="56" spans="5:8" s="8" customFormat="1" ht="5.25">
      <c r="E56" s="14"/>
      <c r="F56" s="45"/>
      <c r="G56" s="14"/>
      <c r="H56" s="45"/>
    </row>
    <row r="57" spans="5:8" s="8" customFormat="1" ht="5.25">
      <c r="E57" s="23"/>
      <c r="F57" s="42"/>
      <c r="G57" s="42"/>
      <c r="H57" s="42"/>
    </row>
    <row r="58" spans="2:8" ht="12.75">
      <c r="B58" s="2" t="s">
        <v>77</v>
      </c>
      <c r="C58" s="2" t="s">
        <v>72</v>
      </c>
      <c r="E58" s="24">
        <f>+E49+E54</f>
        <v>2361</v>
      </c>
      <c r="F58" s="24">
        <f>+F49+F54</f>
        <v>1187</v>
      </c>
      <c r="G58" s="24">
        <f>+G49+G54</f>
        <v>10200</v>
      </c>
      <c r="H58" s="24">
        <f>+H49+H54</f>
        <v>12117</v>
      </c>
    </row>
    <row r="59" spans="3:8" ht="12.75">
      <c r="C59" s="2" t="s">
        <v>73</v>
      </c>
      <c r="E59" s="24"/>
      <c r="F59" s="46"/>
      <c r="G59" s="44"/>
      <c r="H59" s="44"/>
    </row>
    <row r="60" spans="3:8" ht="12.75">
      <c r="C60" s="2" t="s">
        <v>66</v>
      </c>
      <c r="E60" s="24"/>
      <c r="F60" s="46"/>
      <c r="G60" s="44"/>
      <c r="H60" s="44"/>
    </row>
    <row r="61" spans="5:8" s="8" customFormat="1" ht="5.25">
      <c r="E61" s="14"/>
      <c r="F61" s="45"/>
      <c r="G61" s="14"/>
      <c r="H61" s="45"/>
    </row>
    <row r="62" spans="5:8" s="8" customFormat="1" ht="5.25">
      <c r="E62" s="23"/>
      <c r="F62" s="42"/>
      <c r="G62" s="42"/>
      <c r="H62" s="42"/>
    </row>
    <row r="63" spans="2:8" ht="12.75">
      <c r="B63" s="2" t="s">
        <v>78</v>
      </c>
      <c r="C63" s="2" t="s">
        <v>79</v>
      </c>
      <c r="E63" s="24">
        <v>-720</v>
      </c>
      <c r="F63" s="43">
        <v>1077</v>
      </c>
      <c r="G63" s="44">
        <v>-1372</v>
      </c>
      <c r="H63" s="43">
        <v>-1651</v>
      </c>
    </row>
    <row r="64" spans="5:8" s="8" customFormat="1" ht="5.25">
      <c r="E64" s="14"/>
      <c r="F64" s="45"/>
      <c r="G64" s="14"/>
      <c r="H64" s="45"/>
    </row>
    <row r="65" spans="5:8" s="8" customFormat="1" ht="5.25">
      <c r="E65" s="23"/>
      <c r="F65" s="42"/>
      <c r="G65" s="42"/>
      <c r="H65" s="42"/>
    </row>
    <row r="66" spans="2:8" ht="12.75">
      <c r="B66" s="2" t="s">
        <v>80</v>
      </c>
      <c r="C66" s="2" t="s">
        <v>80</v>
      </c>
      <c r="D66" s="2" t="s">
        <v>81</v>
      </c>
      <c r="E66" s="24">
        <f>E58+E63</f>
        <v>1641</v>
      </c>
      <c r="F66" s="24">
        <f>F58+F63</f>
        <v>2264</v>
      </c>
      <c r="G66" s="24">
        <f>G58+G63</f>
        <v>8828</v>
      </c>
      <c r="H66" s="24">
        <f>H58+H63</f>
        <v>10466</v>
      </c>
    </row>
    <row r="67" spans="4:8" ht="12.75">
      <c r="D67" s="2" t="s">
        <v>82</v>
      </c>
      <c r="E67" s="24"/>
      <c r="F67" s="46"/>
      <c r="G67" s="44"/>
      <c r="H67" s="44"/>
    </row>
    <row r="68" spans="4:8" ht="12.75">
      <c r="D68" s="2" t="s">
        <v>83</v>
      </c>
      <c r="E68" s="24"/>
      <c r="F68" s="46"/>
      <c r="G68" s="44"/>
      <c r="H68" s="44"/>
    </row>
    <row r="69" spans="5:8" s="8" customFormat="1" ht="5.25">
      <c r="E69" s="14"/>
      <c r="F69" s="45"/>
      <c r="G69" s="14"/>
      <c r="H69" s="45"/>
    </row>
    <row r="70" spans="5:8" s="8" customFormat="1" ht="5.25">
      <c r="E70" s="23"/>
      <c r="F70" s="42"/>
      <c r="G70" s="42"/>
      <c r="H70" s="42"/>
    </row>
    <row r="71" spans="3:8" ht="12.75">
      <c r="C71" s="2" t="s">
        <v>84</v>
      </c>
      <c r="D71" s="2" t="s">
        <v>85</v>
      </c>
      <c r="E71" s="24">
        <v>-23</v>
      </c>
      <c r="F71" s="43">
        <v>-213</v>
      </c>
      <c r="G71" s="44">
        <v>108</v>
      </c>
      <c r="H71" s="43">
        <v>30</v>
      </c>
    </row>
    <row r="72" spans="5:8" s="8" customFormat="1" ht="5.25">
      <c r="E72" s="14"/>
      <c r="F72" s="45"/>
      <c r="G72" s="14"/>
      <c r="H72" s="45"/>
    </row>
    <row r="73" spans="5:8" s="8" customFormat="1" ht="5.25">
      <c r="E73" s="23"/>
      <c r="F73" s="42"/>
      <c r="G73" s="42"/>
      <c r="H73" s="42"/>
    </row>
    <row r="74" spans="2:8" ht="12.75">
      <c r="B74" s="2" t="s">
        <v>86</v>
      </c>
      <c r="C74" s="2" t="s">
        <v>87</v>
      </c>
      <c r="E74" s="24">
        <v>0</v>
      </c>
      <c r="F74" s="24">
        <v>0</v>
      </c>
      <c r="G74" s="24">
        <v>0</v>
      </c>
      <c r="H74" s="24">
        <v>0</v>
      </c>
    </row>
    <row r="75" spans="3:8" ht="12.75">
      <c r="C75" s="2" t="s">
        <v>88</v>
      </c>
      <c r="E75" s="27"/>
      <c r="F75" s="46"/>
      <c r="G75" s="47"/>
      <c r="H75" s="46"/>
    </row>
    <row r="76" spans="5:8" s="8" customFormat="1" ht="5.25">
      <c r="E76" s="26"/>
      <c r="F76" s="45"/>
      <c r="G76" s="14"/>
      <c r="H76" s="45"/>
    </row>
    <row r="77" spans="5:8" s="8" customFormat="1" ht="5.25">
      <c r="E77" s="23"/>
      <c r="F77" s="42"/>
      <c r="G77" s="42"/>
      <c r="H77" s="42"/>
    </row>
    <row r="78" spans="2:8" ht="12.75">
      <c r="B78" s="2" t="s">
        <v>89</v>
      </c>
      <c r="C78" s="2" t="s">
        <v>90</v>
      </c>
      <c r="E78" s="24">
        <f>+E66-E71</f>
        <v>1664</v>
      </c>
      <c r="F78" s="24">
        <f>F66-F71</f>
        <v>2477</v>
      </c>
      <c r="G78" s="24">
        <f>G66-G71</f>
        <v>8720</v>
      </c>
      <c r="H78" s="24">
        <f>H66-H71</f>
        <v>10436</v>
      </c>
    </row>
    <row r="79" spans="3:8" ht="12.75">
      <c r="C79" s="2" t="s">
        <v>91</v>
      </c>
      <c r="E79" s="27"/>
      <c r="F79" s="46"/>
      <c r="G79" s="47"/>
      <c r="H79" s="46"/>
    </row>
    <row r="80" spans="3:8" ht="12.75">
      <c r="C80" s="2" t="s">
        <v>92</v>
      </c>
      <c r="E80" s="27"/>
      <c r="F80" s="46"/>
      <c r="G80" s="47"/>
      <c r="H80" s="46"/>
    </row>
    <row r="81" spans="5:8" s="8" customFormat="1" ht="5.25">
      <c r="E81" s="26"/>
      <c r="F81" s="45"/>
      <c r="G81" s="14"/>
      <c r="H81" s="45"/>
    </row>
    <row r="82" spans="5:8" s="8" customFormat="1" ht="5.25">
      <c r="E82" s="92"/>
      <c r="F82" s="93"/>
      <c r="G82" s="93"/>
      <c r="H82" s="93"/>
    </row>
    <row r="83" spans="5:8" s="8" customFormat="1" ht="5.25">
      <c r="E83" s="92"/>
      <c r="F83" s="93"/>
      <c r="G83" s="93"/>
      <c r="H83" s="93"/>
    </row>
    <row r="84" spans="5:8" s="8" customFormat="1" ht="5.25">
      <c r="E84" s="92"/>
      <c r="F84" s="93"/>
      <c r="G84" s="93"/>
      <c r="H84" s="93"/>
    </row>
    <row r="85" spans="5:8" s="8" customFormat="1" ht="5.25">
      <c r="E85" s="92"/>
      <c r="F85" s="93"/>
      <c r="G85" s="93"/>
      <c r="H85" s="93"/>
    </row>
    <row r="86" spans="5:8" s="8" customFormat="1" ht="5.25">
      <c r="E86" s="92"/>
      <c r="F86" s="93"/>
      <c r="G86" s="93"/>
      <c r="H86" s="93"/>
    </row>
    <row r="87" spans="5:8" s="8" customFormat="1" ht="5.25">
      <c r="E87" s="92"/>
      <c r="F87" s="93"/>
      <c r="G87" s="93"/>
      <c r="H87" s="93"/>
    </row>
    <row r="88" spans="5:8" s="8" customFormat="1" ht="5.25">
      <c r="E88" s="92"/>
      <c r="F88" s="93"/>
      <c r="G88" s="93"/>
      <c r="H88" s="93"/>
    </row>
    <row r="89" spans="5:8" s="8" customFormat="1" ht="5.25">
      <c r="E89" s="92"/>
      <c r="F89" s="93"/>
      <c r="G89" s="93"/>
      <c r="H89" s="93"/>
    </row>
    <row r="90" spans="5:8" s="8" customFormat="1" ht="5.25">
      <c r="E90" s="92"/>
      <c r="F90" s="93"/>
      <c r="G90" s="93"/>
      <c r="H90" s="93"/>
    </row>
    <row r="91" spans="5:8" s="8" customFormat="1" ht="5.25">
      <c r="E91" s="92"/>
      <c r="F91" s="93"/>
      <c r="G91" s="93"/>
      <c r="H91" s="93"/>
    </row>
    <row r="92" spans="5:8" s="8" customFormat="1" ht="5.25">
      <c r="E92" s="92"/>
      <c r="F92" s="93"/>
      <c r="G92" s="93"/>
      <c r="H92" s="93"/>
    </row>
    <row r="93" spans="5:8" s="8" customFormat="1" ht="5.25">
      <c r="E93" s="92"/>
      <c r="F93" s="93"/>
      <c r="G93" s="93"/>
      <c r="H93" s="93"/>
    </row>
    <row r="94" spans="5:8" s="8" customFormat="1" ht="5.25">
      <c r="E94" s="92"/>
      <c r="F94" s="93"/>
      <c r="G94" s="93"/>
      <c r="H94" s="93"/>
    </row>
    <row r="95" spans="5:8" s="8" customFormat="1" ht="5.25">
      <c r="E95" s="92"/>
      <c r="F95" s="93"/>
      <c r="G95" s="93"/>
      <c r="H95" s="93"/>
    </row>
    <row r="96" spans="5:8" s="8" customFormat="1" ht="5.25">
      <c r="E96" s="92"/>
      <c r="F96" s="93"/>
      <c r="G96" s="93"/>
      <c r="H96" s="93"/>
    </row>
    <row r="97" spans="1:5" ht="15.75">
      <c r="A97" s="1" t="s">
        <v>38</v>
      </c>
      <c r="C97" s="3"/>
      <c r="E97" s="2"/>
    </row>
    <row r="98" spans="1:5" ht="12.75">
      <c r="A98" s="4" t="s">
        <v>39</v>
      </c>
      <c r="C98" s="3"/>
      <c r="E98" s="2"/>
    </row>
    <row r="99" spans="3:5" ht="12.75">
      <c r="C99" s="3"/>
      <c r="E99" s="2"/>
    </row>
    <row r="100" spans="1:9" ht="12.75">
      <c r="A100" s="4" t="s">
        <v>40</v>
      </c>
      <c r="C100" s="3"/>
      <c r="E100" s="2"/>
      <c r="H100" s="54" t="s">
        <v>41</v>
      </c>
      <c r="I100"/>
    </row>
    <row r="101" spans="1:5" ht="12.75">
      <c r="A101" s="4"/>
      <c r="C101" s="3"/>
      <c r="E101" s="2"/>
    </row>
    <row r="102" ht="12.75">
      <c r="A102" s="2" t="s">
        <v>42</v>
      </c>
    </row>
    <row r="104" spans="1:5" ht="12.75">
      <c r="A104" s="30"/>
      <c r="C104" s="3"/>
      <c r="E104" s="2"/>
    </row>
    <row r="105" ht="12.75">
      <c r="A105" s="4" t="s">
        <v>93</v>
      </c>
    </row>
    <row r="108" spans="5:8" s="8" customFormat="1" ht="5.25">
      <c r="E108" s="9"/>
      <c r="F108" s="10"/>
      <c r="G108" s="16"/>
      <c r="H108" s="10"/>
    </row>
    <row r="109" spans="4:8" ht="12.75">
      <c r="D109" s="5"/>
      <c r="E109" s="11" t="s">
        <v>44</v>
      </c>
      <c r="F109" s="12"/>
      <c r="G109" s="17" t="s">
        <v>45</v>
      </c>
      <c r="H109" s="12"/>
    </row>
    <row r="110" spans="5:8" s="8" customFormat="1" ht="5.25">
      <c r="E110" s="14"/>
      <c r="F110" s="15"/>
      <c r="G110" s="18"/>
      <c r="H110" s="15"/>
    </row>
    <row r="111" spans="5:8" s="8" customFormat="1" ht="5.25">
      <c r="E111" s="25"/>
      <c r="F111" s="19"/>
      <c r="G111" s="16"/>
      <c r="H111" s="19"/>
    </row>
    <row r="112" spans="5:8" ht="12.75">
      <c r="E112" s="13" t="s">
        <v>46</v>
      </c>
      <c r="F112" s="22" t="s">
        <v>47</v>
      </c>
      <c r="G112" s="21" t="s">
        <v>46</v>
      </c>
      <c r="H112" s="22" t="s">
        <v>47</v>
      </c>
    </row>
    <row r="113" spans="5:8" ht="12.75">
      <c r="E113" s="13" t="s">
        <v>48</v>
      </c>
      <c r="F113" s="22" t="s">
        <v>49</v>
      </c>
      <c r="G113" s="21" t="s">
        <v>48</v>
      </c>
      <c r="H113" s="22" t="s">
        <v>49</v>
      </c>
    </row>
    <row r="114" spans="5:8" ht="12.75">
      <c r="E114" s="13" t="s">
        <v>50</v>
      </c>
      <c r="F114" s="22" t="s">
        <v>50</v>
      </c>
      <c r="G114" s="21" t="s">
        <v>51</v>
      </c>
      <c r="H114" s="22" t="s">
        <v>52</v>
      </c>
    </row>
    <row r="115" spans="5:8" ht="12.75">
      <c r="E115" s="57">
        <v>37256</v>
      </c>
      <c r="F115" s="57">
        <v>36891</v>
      </c>
      <c r="G115" s="57">
        <v>37256</v>
      </c>
      <c r="H115" s="58">
        <v>36891</v>
      </c>
    </row>
    <row r="116" spans="5:8" ht="12.75">
      <c r="E116" s="13" t="s">
        <v>53</v>
      </c>
      <c r="F116" s="22" t="s">
        <v>53</v>
      </c>
      <c r="G116" s="21" t="s">
        <v>53</v>
      </c>
      <c r="H116" s="22" t="s">
        <v>53</v>
      </c>
    </row>
    <row r="117" spans="5:8" s="8" customFormat="1" ht="5.25">
      <c r="E117" s="26"/>
      <c r="F117" s="20"/>
      <c r="G117" s="18"/>
      <c r="H117" s="20"/>
    </row>
    <row r="118" spans="5:8" s="8" customFormat="1" ht="5.25">
      <c r="E118" s="23"/>
      <c r="F118" s="42"/>
      <c r="G118" s="42"/>
      <c r="H118" s="42"/>
    </row>
    <row r="119" spans="2:8" ht="12.75">
      <c r="B119" s="2" t="s">
        <v>94</v>
      </c>
      <c r="C119" s="2" t="s">
        <v>80</v>
      </c>
      <c r="D119" s="2" t="s">
        <v>95</v>
      </c>
      <c r="E119" s="24">
        <v>0</v>
      </c>
      <c r="F119" s="43">
        <v>0</v>
      </c>
      <c r="G119" s="44">
        <v>0</v>
      </c>
      <c r="H119" s="43">
        <v>0</v>
      </c>
    </row>
    <row r="120" spans="5:8" s="8" customFormat="1" ht="5.25">
      <c r="E120" s="26"/>
      <c r="F120" s="45"/>
      <c r="G120" s="14"/>
      <c r="H120" s="45"/>
    </row>
    <row r="121" spans="5:8" s="8" customFormat="1" ht="5.25">
      <c r="E121" s="23"/>
      <c r="F121" s="42"/>
      <c r="G121" s="42"/>
      <c r="H121" s="42"/>
    </row>
    <row r="122" spans="3:8" ht="12.75">
      <c r="C122" s="2" t="s">
        <v>84</v>
      </c>
      <c r="D122" s="2" t="s">
        <v>96</v>
      </c>
      <c r="E122" s="24">
        <v>0</v>
      </c>
      <c r="F122" s="43">
        <v>0</v>
      </c>
      <c r="G122" s="44">
        <v>0</v>
      </c>
      <c r="H122" s="43">
        <v>0</v>
      </c>
    </row>
    <row r="123" spans="5:8" s="8" customFormat="1" ht="5.25">
      <c r="E123" s="26"/>
      <c r="F123" s="45"/>
      <c r="G123" s="14"/>
      <c r="H123" s="45"/>
    </row>
    <row r="124" spans="5:8" s="8" customFormat="1" ht="5.25">
      <c r="E124" s="23"/>
      <c r="F124" s="42"/>
      <c r="G124" s="42"/>
      <c r="H124" s="42"/>
    </row>
    <row r="125" spans="3:8" ht="12.75">
      <c r="C125" s="2" t="s">
        <v>97</v>
      </c>
      <c r="D125" s="2" t="s">
        <v>98</v>
      </c>
      <c r="E125" s="24">
        <v>0</v>
      </c>
      <c r="F125" s="43">
        <v>0</v>
      </c>
      <c r="G125" s="44">
        <v>0</v>
      </c>
      <c r="H125" s="43">
        <v>0</v>
      </c>
    </row>
    <row r="126" spans="4:8" ht="12.75">
      <c r="D126" s="2" t="s">
        <v>99</v>
      </c>
      <c r="E126" s="24"/>
      <c r="F126" s="46"/>
      <c r="G126" s="44"/>
      <c r="H126" s="44"/>
    </row>
    <row r="127" spans="5:8" s="8" customFormat="1" ht="5.25">
      <c r="E127" s="26"/>
      <c r="F127" s="45"/>
      <c r="G127" s="14"/>
      <c r="H127" s="45"/>
    </row>
    <row r="128" spans="5:8" s="8" customFormat="1" ht="5.25">
      <c r="E128" s="23"/>
      <c r="F128" s="42"/>
      <c r="G128" s="42"/>
      <c r="H128" s="42"/>
    </row>
    <row r="129" spans="2:8" ht="12.75">
      <c r="B129" s="2" t="s">
        <v>100</v>
      </c>
      <c r="C129" s="2" t="s">
        <v>101</v>
      </c>
      <c r="E129" s="24">
        <f>E78</f>
        <v>1664</v>
      </c>
      <c r="F129" s="24">
        <f>F78</f>
        <v>2477</v>
      </c>
      <c r="G129" s="24">
        <f>G78</f>
        <v>8720</v>
      </c>
      <c r="H129" s="24">
        <f>H78</f>
        <v>10436</v>
      </c>
    </row>
    <row r="130" spans="3:8" ht="12.75">
      <c r="C130" s="2" t="s">
        <v>102</v>
      </c>
      <c r="E130" s="27"/>
      <c r="F130" s="46"/>
      <c r="G130" s="47"/>
      <c r="H130" s="46"/>
    </row>
    <row r="131" spans="5:8" s="8" customFormat="1" ht="5.25">
      <c r="E131" s="26"/>
      <c r="F131" s="45"/>
      <c r="G131" s="14"/>
      <c r="H131" s="45"/>
    </row>
    <row r="132" spans="5:8" s="8" customFormat="1" ht="5.25">
      <c r="E132" s="23"/>
      <c r="F132" s="42"/>
      <c r="G132" s="42"/>
      <c r="H132" s="42"/>
    </row>
    <row r="133" spans="1:8" ht="12.75">
      <c r="A133" s="7" t="s">
        <v>103</v>
      </c>
      <c r="B133" s="2" t="s">
        <v>55</v>
      </c>
      <c r="C133" s="2" t="s">
        <v>104</v>
      </c>
      <c r="E133" s="24"/>
      <c r="F133" s="46"/>
      <c r="G133" s="44"/>
      <c r="H133" s="44"/>
    </row>
    <row r="134" spans="3:8" ht="12.75">
      <c r="C134" s="2" t="s">
        <v>105</v>
      </c>
      <c r="E134" s="24"/>
      <c r="F134" s="46"/>
      <c r="G134" s="44"/>
      <c r="H134" s="44"/>
    </row>
    <row r="135" spans="3:8" ht="12.75">
      <c r="C135" s="2" t="s">
        <v>106</v>
      </c>
      <c r="E135" s="24"/>
      <c r="F135" s="46"/>
      <c r="G135" s="44"/>
      <c r="H135" s="44"/>
    </row>
    <row r="136" spans="5:8" s="8" customFormat="1" ht="5.25">
      <c r="E136" s="26"/>
      <c r="F136" s="45"/>
      <c r="G136" s="14"/>
      <c r="H136" s="45"/>
    </row>
    <row r="137" spans="5:8" s="8" customFormat="1" ht="5.25">
      <c r="E137" s="23"/>
      <c r="F137" s="42"/>
      <c r="G137" s="42"/>
      <c r="H137" s="42"/>
    </row>
    <row r="138" spans="3:8" ht="12.75">
      <c r="C138" s="2" t="s">
        <v>80</v>
      </c>
      <c r="D138" s="2" t="s">
        <v>107</v>
      </c>
      <c r="E138" s="28">
        <f>E129/400.0825</f>
        <v>4.159142176926009</v>
      </c>
      <c r="F138" s="48">
        <f>F129/400</f>
        <v>6.1925</v>
      </c>
      <c r="G138" s="29">
        <v>21.79</v>
      </c>
      <c r="H138" s="48">
        <f>H129/400</f>
        <v>26.09</v>
      </c>
    </row>
    <row r="139" spans="4:8" ht="12.75">
      <c r="D139" s="2" t="s">
        <v>108</v>
      </c>
      <c r="E139" s="24"/>
      <c r="F139" s="46"/>
      <c r="G139" s="44"/>
      <c r="H139" s="44"/>
    </row>
    <row r="140" spans="5:8" s="8" customFormat="1" ht="5.25">
      <c r="E140" s="26"/>
      <c r="F140" s="45"/>
      <c r="G140" s="14"/>
      <c r="H140" s="45"/>
    </row>
    <row r="141" spans="5:8" s="8" customFormat="1" ht="5.25">
      <c r="E141" s="23"/>
      <c r="F141" s="42"/>
      <c r="G141" s="42"/>
      <c r="H141" s="42"/>
    </row>
    <row r="142" spans="3:8" ht="12.75">
      <c r="C142" s="2" t="s">
        <v>84</v>
      </c>
      <c r="D142" s="2" t="s">
        <v>109</v>
      </c>
      <c r="E142" s="61">
        <v>4.14</v>
      </c>
      <c r="F142" s="43">
        <v>0</v>
      </c>
      <c r="G142" s="60">
        <v>21.69</v>
      </c>
      <c r="H142" s="60">
        <f>-F119+H144</f>
        <v>0</v>
      </c>
    </row>
    <row r="143" spans="4:8" ht="12.75">
      <c r="D143" s="2" t="s">
        <v>108</v>
      </c>
      <c r="E143" s="24"/>
      <c r="F143" s="46"/>
      <c r="G143" s="44"/>
      <c r="H143" s="44"/>
    </row>
    <row r="144" spans="5:8" s="8" customFormat="1" ht="5.25">
      <c r="E144" s="26"/>
      <c r="F144" s="45"/>
      <c r="G144" s="14"/>
      <c r="H144" s="45"/>
    </row>
    <row r="147" ht="12.75">
      <c r="B147" s="2" t="s">
        <v>110</v>
      </c>
    </row>
    <row r="148" spans="1:2" ht="12.75">
      <c r="A148" s="2" t="s">
        <v>111</v>
      </c>
      <c r="B148" s="2" t="s">
        <v>167</v>
      </c>
    </row>
    <row r="149" ht="12.75">
      <c r="B149" s="2" t="s">
        <v>168</v>
      </c>
    </row>
    <row r="150" ht="12.75">
      <c r="B150" s="2" t="s">
        <v>169</v>
      </c>
    </row>
  </sheetData>
  <printOptions/>
  <pageMargins left="0.6" right="0.34" top="0.51" bottom="0.6" header="0.17" footer="0.3"/>
  <pageSetup horizontalDpi="180" verticalDpi="180" orientation="portrait" paperSize="9" scale="95" r:id="rId1"/>
  <headerFooter alignWithMargins="0">
    <oddFooter>&amp;R&amp;"Times New Roman,Bold"Page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showGridLines="0" workbookViewId="0" topLeftCell="A73">
      <selection activeCell="C43" sqref="C43"/>
    </sheetView>
  </sheetViews>
  <sheetFormatPr defaultColWidth="9.140625" defaultRowHeight="12.75"/>
  <cols>
    <col min="1" max="1" width="3.7109375" style="30" customWidth="1"/>
    <col min="2" max="2" width="2.7109375" style="30" customWidth="1"/>
    <col min="3" max="3" width="41.7109375" style="30" customWidth="1"/>
    <col min="4" max="4" width="14.7109375" style="30" customWidth="1"/>
    <col min="5" max="5" width="5.421875" style="37" customWidth="1"/>
    <col min="6" max="6" width="15.28125" style="30" customWidth="1"/>
    <col min="7" max="7" width="6.421875" style="30" customWidth="1"/>
    <col min="8" max="16384" width="9.140625" style="30" customWidth="1"/>
  </cols>
  <sheetData>
    <row r="1" spans="1:3" s="2" customFormat="1" ht="15.75">
      <c r="A1" s="1" t="s">
        <v>38</v>
      </c>
      <c r="C1" s="3"/>
    </row>
    <row r="2" spans="1:3" s="2" customFormat="1" ht="12.75">
      <c r="A2" s="4" t="s">
        <v>39</v>
      </c>
      <c r="C2" s="3"/>
    </row>
    <row r="3" s="2" customFormat="1" ht="12.75">
      <c r="C3" s="3"/>
    </row>
    <row r="4" spans="1:3" s="2" customFormat="1" ht="12.75">
      <c r="A4" s="4" t="s">
        <v>40</v>
      </c>
      <c r="C4" s="3"/>
    </row>
    <row r="5" spans="1:3" s="2" customFormat="1" ht="12.75">
      <c r="A5" s="4"/>
      <c r="C5" s="3"/>
    </row>
    <row r="6" spans="1:5" s="2" customFormat="1" ht="12.75">
      <c r="A6" s="2" t="s">
        <v>42</v>
      </c>
      <c r="E6" s="3"/>
    </row>
    <row r="7" s="2" customFormat="1" ht="12.75">
      <c r="E7" s="3"/>
    </row>
    <row r="8" spans="1:3" s="2" customFormat="1" ht="12.75">
      <c r="A8" s="30"/>
      <c r="C8" s="3"/>
    </row>
    <row r="9" spans="1:3" s="2" customFormat="1" ht="12.75">
      <c r="A9" s="32" t="s">
        <v>112</v>
      </c>
      <c r="C9" s="3"/>
    </row>
    <row r="10" spans="3:7" s="8" customFormat="1" ht="5.25">
      <c r="C10" s="33"/>
      <c r="D10" s="16"/>
      <c r="E10" s="10"/>
      <c r="F10" s="16"/>
      <c r="G10" s="10"/>
    </row>
    <row r="11" spans="4:7" ht="12.75">
      <c r="D11" s="34" t="s">
        <v>113</v>
      </c>
      <c r="E11" s="35"/>
      <c r="F11" s="34" t="s">
        <v>114</v>
      </c>
      <c r="G11" s="35"/>
    </row>
    <row r="12" spans="4:7" ht="12.75">
      <c r="D12" s="34" t="s">
        <v>115</v>
      </c>
      <c r="E12" s="35"/>
      <c r="F12" s="34" t="s">
        <v>116</v>
      </c>
      <c r="G12" s="35"/>
    </row>
    <row r="13" spans="4:7" ht="12.75">
      <c r="D13" s="59">
        <v>37256</v>
      </c>
      <c r="E13" s="59"/>
      <c r="F13" s="59">
        <v>36891</v>
      </c>
      <c r="G13" s="36"/>
    </row>
    <row r="14" spans="4:7" ht="12.75">
      <c r="D14" s="34" t="s">
        <v>53</v>
      </c>
      <c r="E14" s="35"/>
      <c r="F14" s="34" t="s">
        <v>117</v>
      </c>
      <c r="G14" s="35"/>
    </row>
    <row r="15" spans="3:7" s="8" customFormat="1" ht="5.25">
      <c r="C15" s="33"/>
      <c r="D15" s="18"/>
      <c r="E15" s="15"/>
      <c r="F15" s="18"/>
      <c r="G15" s="15"/>
    </row>
    <row r="16" spans="3:7" s="8" customFormat="1" ht="5.25">
      <c r="C16" s="33"/>
      <c r="D16" s="16"/>
      <c r="E16" s="10"/>
      <c r="F16" s="16"/>
      <c r="G16" s="10"/>
    </row>
    <row r="17" spans="1:7" ht="12.75">
      <c r="A17" s="31" t="s">
        <v>54</v>
      </c>
      <c r="B17" s="30" t="s">
        <v>118</v>
      </c>
      <c r="D17" s="38">
        <v>76541</v>
      </c>
      <c r="E17" s="39"/>
      <c r="F17" s="38">
        <v>70443</v>
      </c>
      <c r="G17" s="40"/>
    </row>
    <row r="18" spans="3:7" s="8" customFormat="1" ht="5.25">
      <c r="C18" s="33"/>
      <c r="D18" s="55"/>
      <c r="E18" s="56"/>
      <c r="F18" s="55"/>
      <c r="G18" s="56"/>
    </row>
    <row r="19" spans="1:7" ht="12.75">
      <c r="A19" s="31" t="s">
        <v>61</v>
      </c>
      <c r="B19" s="30" t="s">
        <v>119</v>
      </c>
      <c r="D19" s="38">
        <v>0</v>
      </c>
      <c r="E19" s="39"/>
      <c r="F19" s="38">
        <v>0</v>
      </c>
      <c r="G19" s="40"/>
    </row>
    <row r="20" spans="3:7" s="8" customFormat="1" ht="5.25">
      <c r="C20" s="33"/>
      <c r="D20" s="55"/>
      <c r="E20" s="56"/>
      <c r="F20" s="55"/>
      <c r="G20" s="56"/>
    </row>
    <row r="21" spans="1:7" ht="12.75">
      <c r="A21" s="31" t="s">
        <v>103</v>
      </c>
      <c r="B21" s="30" t="s">
        <v>120</v>
      </c>
      <c r="D21" s="38">
        <v>0</v>
      </c>
      <c r="E21" s="39"/>
      <c r="F21" s="38">
        <v>0</v>
      </c>
      <c r="G21" s="40"/>
    </row>
    <row r="22" spans="3:7" s="8" customFormat="1" ht="5.25">
      <c r="C22" s="33"/>
      <c r="D22" s="55"/>
      <c r="E22" s="56"/>
      <c r="F22" s="55"/>
      <c r="G22" s="56"/>
    </row>
    <row r="23" spans="1:7" ht="12.75">
      <c r="A23" s="31" t="s">
        <v>121</v>
      </c>
      <c r="B23" s="30" t="s">
        <v>122</v>
      </c>
      <c r="D23" s="38">
        <v>0</v>
      </c>
      <c r="E23" s="39"/>
      <c r="F23" s="38">
        <v>0</v>
      </c>
      <c r="G23" s="40"/>
    </row>
    <row r="24" spans="3:7" s="8" customFormat="1" ht="5.25">
      <c r="C24" s="33"/>
      <c r="D24" s="55"/>
      <c r="E24" s="56"/>
      <c r="F24" s="55"/>
      <c r="G24" s="56"/>
    </row>
    <row r="25" spans="1:7" ht="12.75">
      <c r="A25" s="31" t="s">
        <v>123</v>
      </c>
      <c r="B25" s="30" t="s">
        <v>124</v>
      </c>
      <c r="D25" s="38">
        <v>0</v>
      </c>
      <c r="E25" s="39"/>
      <c r="F25" s="38">
        <v>0</v>
      </c>
      <c r="G25" s="40"/>
    </row>
    <row r="26" spans="3:7" s="8" customFormat="1" ht="5.25">
      <c r="C26" s="33"/>
      <c r="D26" s="55"/>
      <c r="E26" s="56"/>
      <c r="F26" s="55"/>
      <c r="G26" s="56"/>
    </row>
    <row r="27" spans="1:7" ht="12.75">
      <c r="A27" s="31" t="s">
        <v>125</v>
      </c>
      <c r="B27" s="30" t="s">
        <v>126</v>
      </c>
      <c r="D27" s="38">
        <v>0</v>
      </c>
      <c r="E27" s="39"/>
      <c r="F27" s="38">
        <v>0</v>
      </c>
      <c r="G27" s="40"/>
    </row>
    <row r="28" spans="3:7" s="8" customFormat="1" ht="5.25">
      <c r="C28" s="33"/>
      <c r="D28" s="55"/>
      <c r="E28" s="56"/>
      <c r="F28" s="55"/>
      <c r="G28" s="56"/>
    </row>
    <row r="29" spans="1:7" ht="12.75">
      <c r="A29" s="31" t="s">
        <v>127</v>
      </c>
      <c r="B29" s="30" t="s">
        <v>128</v>
      </c>
      <c r="D29" s="38">
        <v>0</v>
      </c>
      <c r="E29" s="39"/>
      <c r="F29" s="38">
        <v>0</v>
      </c>
      <c r="G29" s="40"/>
    </row>
    <row r="30" spans="3:7" s="8" customFormat="1" ht="5.25">
      <c r="C30" s="33"/>
      <c r="D30" s="55"/>
      <c r="E30" s="56"/>
      <c r="F30" s="55"/>
      <c r="G30" s="56"/>
    </row>
    <row r="31" spans="1:7" ht="12.75">
      <c r="A31" s="31" t="s">
        <v>129</v>
      </c>
      <c r="B31" s="30" t="s">
        <v>130</v>
      </c>
      <c r="D31" s="38"/>
      <c r="E31" s="39"/>
      <c r="F31" s="38"/>
      <c r="G31" s="40"/>
    </row>
    <row r="32" spans="3:7" ht="12.75">
      <c r="C32" s="41" t="s">
        <v>131</v>
      </c>
      <c r="D32" s="38">
        <v>21852</v>
      </c>
      <c r="E32" s="39"/>
      <c r="F32" s="38">
        <v>50027</v>
      </c>
      <c r="G32" s="40"/>
    </row>
    <row r="33" spans="3:7" ht="12.75">
      <c r="C33" s="41" t="s">
        <v>132</v>
      </c>
      <c r="D33" s="38">
        <v>30881</v>
      </c>
      <c r="E33" s="39"/>
      <c r="F33" s="38">
        <v>29433</v>
      </c>
      <c r="G33" s="40"/>
    </row>
    <row r="34" spans="3:7" ht="12.75">
      <c r="C34" s="41" t="s">
        <v>133</v>
      </c>
      <c r="D34" s="38">
        <v>15</v>
      </c>
      <c r="E34" s="39"/>
      <c r="F34" s="38">
        <v>25</v>
      </c>
      <c r="G34" s="40"/>
    </row>
    <row r="35" spans="3:7" ht="12.75">
      <c r="C35" s="41" t="s">
        <v>134</v>
      </c>
      <c r="D35" s="38">
        <v>213</v>
      </c>
      <c r="E35" s="39"/>
      <c r="F35" s="38">
        <v>100</v>
      </c>
      <c r="G35" s="40"/>
    </row>
    <row r="36" spans="3:7" ht="12.75">
      <c r="C36" s="41" t="s">
        <v>135</v>
      </c>
      <c r="D36" s="38">
        <v>3606</v>
      </c>
      <c r="E36" s="39"/>
      <c r="F36" s="38">
        <v>5464</v>
      </c>
      <c r="G36" s="40"/>
    </row>
    <row r="37" spans="3:7" ht="12.75">
      <c r="C37" s="41" t="s">
        <v>136</v>
      </c>
      <c r="D37" s="38">
        <v>1242</v>
      </c>
      <c r="E37" s="39"/>
      <c r="F37" s="38">
        <f>1480-765</f>
        <v>715</v>
      </c>
      <c r="G37" s="40"/>
    </row>
    <row r="38" spans="3:7" ht="12.75">
      <c r="C38" s="41" t="s">
        <v>137</v>
      </c>
      <c r="D38" s="38">
        <v>829</v>
      </c>
      <c r="E38" s="39"/>
      <c r="F38" s="38">
        <v>765</v>
      </c>
      <c r="G38" s="40"/>
    </row>
    <row r="39" spans="3:7" s="8" customFormat="1" ht="5.25">
      <c r="C39" s="33"/>
      <c r="D39" s="18"/>
      <c r="E39" s="15"/>
      <c r="F39" s="18"/>
      <c r="G39" s="15"/>
    </row>
    <row r="40" spans="4:7" ht="12.75">
      <c r="D40" s="49">
        <f>SUM(D32:D38)</f>
        <v>58638</v>
      </c>
      <c r="E40" s="50"/>
      <c r="F40" s="49">
        <f>SUM(F32:F38)</f>
        <v>86529</v>
      </c>
      <c r="G40" s="51"/>
    </row>
    <row r="41" spans="1:7" ht="12.75">
      <c r="A41" s="31" t="s">
        <v>138</v>
      </c>
      <c r="B41" s="30" t="s">
        <v>139</v>
      </c>
      <c r="D41" s="38"/>
      <c r="E41" s="39"/>
      <c r="F41" s="38"/>
      <c r="G41" s="40"/>
    </row>
    <row r="42" spans="3:7" ht="12.75">
      <c r="C42" s="41" t="s">
        <v>140</v>
      </c>
      <c r="D42" s="38">
        <v>1742</v>
      </c>
      <c r="E42" s="39"/>
      <c r="F42" s="38">
        <v>3348</v>
      </c>
      <c r="G42" s="40"/>
    </row>
    <row r="43" spans="3:7" ht="12.75">
      <c r="C43" s="41" t="s">
        <v>141</v>
      </c>
      <c r="D43" s="38">
        <f>5825+9</f>
        <v>5834</v>
      </c>
      <c r="E43" s="39"/>
      <c r="F43" s="38">
        <v>5108</v>
      </c>
      <c r="G43" s="40"/>
    </row>
    <row r="44" spans="3:7" ht="12.75">
      <c r="C44" s="41" t="s">
        <v>142</v>
      </c>
      <c r="D44" s="38">
        <v>34491</v>
      </c>
      <c r="E44" s="39"/>
      <c r="F44" s="38">
        <v>61237</v>
      </c>
      <c r="G44" s="40"/>
    </row>
    <row r="45" spans="3:7" ht="12.75">
      <c r="C45" s="41" t="s">
        <v>143</v>
      </c>
      <c r="D45" s="38">
        <v>157</v>
      </c>
      <c r="E45" s="39"/>
      <c r="F45" s="38">
        <v>229</v>
      </c>
      <c r="G45" s="40"/>
    </row>
    <row r="46" spans="3:7" ht="12.75">
      <c r="C46" s="41" t="s">
        <v>144</v>
      </c>
      <c r="D46" s="38">
        <v>2721</v>
      </c>
      <c r="E46" s="39"/>
      <c r="F46" s="38">
        <v>2720</v>
      </c>
      <c r="G46" s="40"/>
    </row>
    <row r="47" spans="3:7" s="8" customFormat="1" ht="5.25">
      <c r="C47" s="33"/>
      <c r="D47" s="18"/>
      <c r="E47" s="15"/>
      <c r="F47" s="18"/>
      <c r="G47" s="15"/>
    </row>
    <row r="48" spans="4:7" ht="12.75">
      <c r="D48" s="49">
        <f>SUM(D42:D47)</f>
        <v>44945</v>
      </c>
      <c r="E48" s="50"/>
      <c r="F48" s="49">
        <f>SUM(F42:F47)</f>
        <v>72642</v>
      </c>
      <c r="G48" s="51"/>
    </row>
    <row r="49" spans="1:7" ht="12.75">
      <c r="A49" s="31" t="s">
        <v>145</v>
      </c>
      <c r="B49" s="30" t="s">
        <v>146</v>
      </c>
      <c r="D49" s="49">
        <f>D40-D48</f>
        <v>13693</v>
      </c>
      <c r="E49" s="50"/>
      <c r="F49" s="49">
        <f>F40-F48</f>
        <v>13887</v>
      </c>
      <c r="G49" s="51"/>
    </row>
    <row r="50" spans="4:7" ht="13.5" thickBot="1">
      <c r="D50" s="52">
        <f>SUM(D17:D29)+D49</f>
        <v>90234</v>
      </c>
      <c r="E50" s="53"/>
      <c r="F50" s="52">
        <f>SUM(F17:F29)+F49</f>
        <v>84330</v>
      </c>
      <c r="G50" s="53"/>
    </row>
    <row r="51" spans="1:7" ht="13.5" thickTop="1">
      <c r="A51" s="31" t="s">
        <v>147</v>
      </c>
      <c r="B51" s="30" t="s">
        <v>148</v>
      </c>
      <c r="D51" s="38"/>
      <c r="E51" s="39"/>
      <c r="F51" s="38"/>
      <c r="G51" s="40"/>
    </row>
    <row r="52" spans="2:7" ht="12.75">
      <c r="B52" s="30" t="s">
        <v>149</v>
      </c>
      <c r="D52" s="38">
        <v>40011</v>
      </c>
      <c r="E52" s="39"/>
      <c r="F52" s="38">
        <v>40000</v>
      </c>
      <c r="G52" s="40"/>
    </row>
    <row r="53" spans="2:7" ht="12.75">
      <c r="B53" s="30" t="s">
        <v>150</v>
      </c>
      <c r="D53" s="38"/>
      <c r="E53" s="39"/>
      <c r="F53" s="38"/>
      <c r="G53" s="40"/>
    </row>
    <row r="54" spans="3:7" ht="12.75">
      <c r="C54" s="41" t="s">
        <v>151</v>
      </c>
      <c r="D54" s="38">
        <v>4</v>
      </c>
      <c r="E54" s="39"/>
      <c r="F54" s="38">
        <v>0</v>
      </c>
      <c r="G54" s="40"/>
    </row>
    <row r="55" spans="3:7" ht="12.75">
      <c r="C55" s="41" t="s">
        <v>152</v>
      </c>
      <c r="D55" s="38">
        <v>1992</v>
      </c>
      <c r="E55" s="39"/>
      <c r="F55" s="38">
        <v>1992</v>
      </c>
      <c r="G55" s="40"/>
    </row>
    <row r="56" spans="3:7" ht="12.75">
      <c r="C56" s="41" t="s">
        <v>153</v>
      </c>
      <c r="D56" s="38">
        <v>0</v>
      </c>
      <c r="E56" s="39"/>
      <c r="F56" s="38">
        <v>0</v>
      </c>
      <c r="G56" s="40"/>
    </row>
    <row r="57" spans="3:7" ht="12.75">
      <c r="C57" s="41" t="s">
        <v>154</v>
      </c>
      <c r="D57" s="38">
        <v>0</v>
      </c>
      <c r="E57" s="39"/>
      <c r="F57" s="38">
        <v>0</v>
      </c>
      <c r="G57" s="40"/>
    </row>
    <row r="58" spans="3:7" ht="12.75">
      <c r="C58" s="41" t="s">
        <v>155</v>
      </c>
      <c r="D58" s="38">
        <v>29445</v>
      </c>
      <c r="E58" s="39"/>
      <c r="F58" s="38">
        <v>23446</v>
      </c>
      <c r="G58" s="40"/>
    </row>
    <row r="59" spans="3:7" ht="12.75">
      <c r="C59" s="41" t="s">
        <v>156</v>
      </c>
      <c r="D59" s="38">
        <v>0</v>
      </c>
      <c r="E59" s="39"/>
      <c r="F59" s="38">
        <v>0</v>
      </c>
      <c r="G59" s="40"/>
    </row>
    <row r="60" spans="3:7" s="8" customFormat="1" ht="5.25">
      <c r="C60" s="33"/>
      <c r="D60" s="18"/>
      <c r="E60" s="15"/>
      <c r="F60" s="18"/>
      <c r="G60" s="15"/>
    </row>
    <row r="61" spans="4:7" ht="12.75">
      <c r="D61" s="38">
        <f>SUM(D54:D60)</f>
        <v>31441</v>
      </c>
      <c r="E61" s="39"/>
      <c r="F61" s="38">
        <f>SUM(F54:F60)</f>
        <v>25438</v>
      </c>
      <c r="G61" s="40"/>
    </row>
    <row r="62" spans="3:7" s="8" customFormat="1" ht="5.25">
      <c r="C62" s="33"/>
      <c r="D62" s="16"/>
      <c r="E62" s="10"/>
      <c r="F62" s="16"/>
      <c r="G62" s="10"/>
    </row>
    <row r="63" spans="1:7" ht="12.75">
      <c r="A63" s="31" t="s">
        <v>157</v>
      </c>
      <c r="B63" s="30" t="s">
        <v>158</v>
      </c>
      <c r="D63" s="38">
        <v>432</v>
      </c>
      <c r="E63" s="39"/>
      <c r="F63" s="38">
        <v>437</v>
      </c>
      <c r="G63" s="40"/>
    </row>
    <row r="64" spans="3:7" s="8" customFormat="1" ht="5.25">
      <c r="C64" s="33"/>
      <c r="D64" s="55"/>
      <c r="E64" s="56"/>
      <c r="F64" s="55"/>
      <c r="G64" s="56"/>
    </row>
    <row r="65" spans="1:7" ht="12.75">
      <c r="A65" s="31" t="s">
        <v>159</v>
      </c>
      <c r="B65" s="30" t="s">
        <v>160</v>
      </c>
      <c r="D65" s="38">
        <v>14212</v>
      </c>
      <c r="E65" s="39"/>
      <c r="F65" s="38">
        <v>15184</v>
      </c>
      <c r="G65" s="40"/>
    </row>
    <row r="66" spans="3:7" s="8" customFormat="1" ht="5.25">
      <c r="C66" s="33"/>
      <c r="D66" s="55"/>
      <c r="E66" s="56"/>
      <c r="F66" s="55"/>
      <c r="G66" s="56"/>
    </row>
    <row r="67" spans="1:7" ht="12.75">
      <c r="A67" s="31" t="s">
        <v>161</v>
      </c>
      <c r="B67" s="30" t="s">
        <v>162</v>
      </c>
      <c r="D67" s="38">
        <v>0</v>
      </c>
      <c r="E67" s="39"/>
      <c r="F67" s="38">
        <v>0</v>
      </c>
      <c r="G67" s="40"/>
    </row>
    <row r="68" spans="3:7" s="8" customFormat="1" ht="5.25">
      <c r="C68" s="33"/>
      <c r="D68" s="55"/>
      <c r="E68" s="56"/>
      <c r="F68" s="55"/>
      <c r="G68" s="56"/>
    </row>
    <row r="69" spans="1:7" ht="12.75">
      <c r="A69" s="31" t="s">
        <v>163</v>
      </c>
      <c r="B69" s="30" t="s">
        <v>164</v>
      </c>
      <c r="D69" s="38">
        <v>4138</v>
      </c>
      <c r="E69" s="39"/>
      <c r="F69" s="38">
        <v>3271</v>
      </c>
      <c r="G69" s="40"/>
    </row>
    <row r="70" spans="3:7" s="8" customFormat="1" ht="5.25">
      <c r="C70" s="33"/>
      <c r="D70" s="18"/>
      <c r="E70" s="15"/>
      <c r="F70" s="18"/>
      <c r="G70" s="15"/>
    </row>
    <row r="71" spans="4:7" ht="13.5" thickBot="1">
      <c r="D71" s="52">
        <f>SUM(D61:D69)+D52</f>
        <v>90234</v>
      </c>
      <c r="E71" s="53"/>
      <c r="F71" s="52">
        <f>SUM(F61:F69)+F52</f>
        <v>84330</v>
      </c>
      <c r="G71" s="53"/>
    </row>
    <row r="72" spans="3:7" s="8" customFormat="1" ht="6" thickTop="1">
      <c r="C72" s="33"/>
      <c r="D72" s="16"/>
      <c r="E72" s="10"/>
      <c r="F72" s="16"/>
      <c r="G72" s="10"/>
    </row>
    <row r="73" spans="1:7" ht="12.75">
      <c r="A73" s="31" t="s">
        <v>165</v>
      </c>
      <c r="B73" s="30" t="s">
        <v>166</v>
      </c>
      <c r="D73" s="89">
        <f>(D61+D52)/D52</f>
        <v>1.7858089025517982</v>
      </c>
      <c r="E73" s="39"/>
      <c r="F73" s="89">
        <f>(F61+F52)/F52</f>
        <v>1.63595</v>
      </c>
      <c r="G73" s="40"/>
    </row>
    <row r="74" spans="3:7" s="8" customFormat="1" ht="5.25">
      <c r="C74" s="33"/>
      <c r="D74" s="18"/>
      <c r="E74" s="15"/>
      <c r="F74" s="18"/>
      <c r="G74" s="15"/>
    </row>
  </sheetData>
  <printOptions/>
  <pageMargins left="0.6" right="0.6" top="0.51" bottom="0.2" header="0.46" footer="0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2002-02-08T08:16:41Z</cp:lastPrinted>
  <dcterms:created xsi:type="dcterms:W3CDTF">1999-11-09T02:16:54Z</dcterms:created>
  <dcterms:modified xsi:type="dcterms:W3CDTF">2002-02-08T09:17:31Z</dcterms:modified>
  <cp:category/>
  <cp:version/>
  <cp:contentType/>
  <cp:contentStatus/>
</cp:coreProperties>
</file>